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598" activeTab="0"/>
  </bookViews>
  <sheets>
    <sheet name="Summary" sheetId="1" r:id="rId1"/>
    <sheet name="PL" sheetId="2" r:id="rId2"/>
    <sheet name="BS" sheetId="3" r:id="rId3"/>
    <sheet name="CashFlow" sheetId="4" r:id="rId4"/>
    <sheet name="Equity" sheetId="5" r:id="rId5"/>
    <sheet name="Notes KLSE" sheetId="6" r:id="rId6"/>
    <sheet name="Notes Account" sheetId="7" r:id="rId7"/>
  </sheets>
  <definedNames>
    <definedName name="_xlnm.Print_Area" localSheetId="3">'CashFlow'!$A$1:$F$58</definedName>
    <definedName name="_xlnm.Print_Area" localSheetId="4">'Equity'!$A$1:$L$27</definedName>
    <definedName name="_xlnm.Print_Titles" localSheetId="6">'Notes Account'!$1:$8</definedName>
    <definedName name="_xlnm.Print_Titles" localSheetId="5">'Notes KLSE'!$1:$8</definedName>
  </definedNames>
  <calcPr fullCalcOnLoad="1"/>
</workbook>
</file>

<file path=xl/sharedStrings.xml><?xml version="1.0" encoding="utf-8"?>
<sst xmlns="http://schemas.openxmlformats.org/spreadsheetml/2006/main" count="409" uniqueCount="260">
  <si>
    <t>PORTRADE DOTCOM BERHAD</t>
  </si>
  <si>
    <t>(Formerly known as Portrade dotcom Sdn. Bhd.)</t>
  </si>
  <si>
    <t>(Incorporated in Malaysia)</t>
  </si>
  <si>
    <t>CONDENSED CONSOLIDATED INCOME STATEMENT</t>
  </si>
  <si>
    <t>Cumulative Quarter Ended</t>
  </si>
  <si>
    <t>3 Months Ended</t>
  </si>
  <si>
    <t>2003</t>
  </si>
  <si>
    <t>2002</t>
  </si>
  <si>
    <t>RM</t>
  </si>
  <si>
    <t>Revenue</t>
  </si>
  <si>
    <t>Interest (expenses)/income</t>
  </si>
  <si>
    <t>Direct cost</t>
  </si>
  <si>
    <t>Expenditure</t>
  </si>
  <si>
    <t>Amortisation of goodwill</t>
  </si>
  <si>
    <t>Share of profit/(loss) in associated company</t>
  </si>
  <si>
    <t>Profit before taxation</t>
  </si>
  <si>
    <t>Taxation</t>
  </si>
  <si>
    <t>Profit after taxation</t>
  </si>
  <si>
    <t>EPS (sen)</t>
  </si>
  <si>
    <t>- Basic</t>
  </si>
  <si>
    <t>- Diluted</t>
  </si>
  <si>
    <t>Dividend per share (sen)</t>
  </si>
  <si>
    <t>N/A</t>
  </si>
  <si>
    <t>Nil</t>
  </si>
  <si>
    <t>CONDENSED CONSOLIDATED BALANCE SHEET</t>
  </si>
  <si>
    <t>CURRENT ASSETS</t>
  </si>
  <si>
    <t>Cash and bank balances</t>
  </si>
  <si>
    <t>Trade debtors</t>
  </si>
  <si>
    <t>Other debtors</t>
  </si>
  <si>
    <t>CURRENT LIABILITIES</t>
  </si>
  <si>
    <t>Trade creditors</t>
  </si>
  <si>
    <t>Other creditors</t>
  </si>
  <si>
    <t>NET CURRENT ASSETS</t>
  </si>
  <si>
    <t>FIXED ASSETS</t>
  </si>
  <si>
    <t>SOFTWARE PURCHASED COSTS</t>
  </si>
  <si>
    <t>SOFTWARE DEVELOPMENT COSTS</t>
  </si>
  <si>
    <t>HIRE PURCHASE PAYABLE</t>
  </si>
  <si>
    <t>INVESTMENT IN ASSOCIATED COMPANY</t>
  </si>
  <si>
    <t>LONG TERM LIABILITIES</t>
  </si>
  <si>
    <t>DEFERRED TAXATION</t>
  </si>
  <si>
    <t>GOODWILL ON CONSOLIDATION</t>
  </si>
  <si>
    <t>TOTAL NET ASSETS</t>
  </si>
  <si>
    <t>SHAREHOLDERS' FUND</t>
  </si>
  <si>
    <t>Share capital</t>
  </si>
  <si>
    <t>Share premium reserves</t>
  </si>
  <si>
    <t>Retained profit</t>
  </si>
  <si>
    <t>Financial Results</t>
  </si>
  <si>
    <t>Reference No.</t>
  </si>
  <si>
    <t>Submittin Merchant Bank</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</si>
  <si>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</si>
  <si>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</si>
  <si>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</si>
  <si>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</si>
  <si>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</si>
  <si>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</si>
  <si>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</si>
  <si>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</si>
  <si>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</si>
  <si>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</si>
  <si>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</si>
  <si>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</si>
  <si>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</si>
  <si>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</si>
  <si>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</si>
  <si>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</si>
  <si>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</si>
  <si>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</si>
  <si>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30 JUNE 2003</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</si>
  <si>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</si>
  <si>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</si>
  <si>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</si>
  <si>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</si>
  <si>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</si>
  <si>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</si>
  <si>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</si>
  <si>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</si>
  <si>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</si>
  <si>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</si>
  <si>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</si>
  <si>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</si>
  <si>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</si>
  <si>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</si>
  <si>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</si>
  <si>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</si>
  <si>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</si>
  <si>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</si>
  <si>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</si>
  <si>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</si>
  <si>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</si>
  <si>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</si>
  <si>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(The Condensed Balance Sheet should be read in conjunction with the Financial</t>
  </si>
  <si>
    <t>CONDENSED CASHFLOW STATEMENT</t>
  </si>
  <si>
    <t>CONDENSED CONSOLIDATED STATEMENT OF CHANGES IN EQUITY</t>
  </si>
  <si>
    <t>As at 1 July 2002</t>
  </si>
  <si>
    <t>Issuance of shares</t>
  </si>
  <si>
    <t>Share</t>
  </si>
  <si>
    <t>Capital</t>
  </si>
  <si>
    <t>Nominal</t>
  </si>
  <si>
    <t>Value</t>
  </si>
  <si>
    <t>Premium</t>
  </si>
  <si>
    <t>Reserve on</t>
  </si>
  <si>
    <t>Consolidation</t>
  </si>
  <si>
    <t xml:space="preserve">Retained </t>
  </si>
  <si>
    <t>Profits</t>
  </si>
  <si>
    <t>Non-distributable Reserves</t>
  </si>
  <si>
    <t>Distributable</t>
  </si>
  <si>
    <t>Total</t>
  </si>
  <si>
    <t>Reserves</t>
  </si>
  <si>
    <t xml:space="preserve">Grand </t>
  </si>
  <si>
    <t>CASH FLOWS FROM OPERATING ACTIVITIES</t>
  </si>
  <si>
    <t>Adjustments for:</t>
  </si>
  <si>
    <t>Depreciation</t>
  </si>
  <si>
    <t>Share of loss in associated company</t>
  </si>
  <si>
    <t>Amortisation of deferred expenditure</t>
  </si>
  <si>
    <t>Interest income</t>
  </si>
  <si>
    <t>Interest expenses</t>
  </si>
  <si>
    <t>Operating profit before working capital changes</t>
  </si>
  <si>
    <t>Increase in receivables</t>
  </si>
  <si>
    <t>Increase in payables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</si>
  <si>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</si>
  <si>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</si>
  <si>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</si>
  <si>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</si>
  <si>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</si>
  <si>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</si>
  <si>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</si>
  <si>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</si>
  <si>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</si>
  <si>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</si>
  <si>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Proceeds from issuance of shares</t>
  </si>
  <si>
    <t>Drawdown of hire purchase</t>
  </si>
  <si>
    <t>Hire purchase repayments</t>
  </si>
  <si>
    <t>Net cash used in financing activities</t>
  </si>
  <si>
    <t>NET INCREASE IN CASH AND CASH EQUIVALENTS</t>
  </si>
  <si>
    <t>CASH AND CASH EQUIVALENTS AT BEGINNING OF YEAR</t>
  </si>
  <si>
    <t>(The Condensed Consolidated Income Statement should be read in conjunction with the Financial Statements for the year</t>
  </si>
  <si>
    <t>(The Condensed Consolidated Statement of Changes in Equity should be read in conjunction with the Financial Statements for the year</t>
  </si>
  <si>
    <t>(The Condensed Cashflow Statement should be read in conjunction with the Financial Statements</t>
  </si>
  <si>
    <t>MINORITY INTEREST</t>
  </si>
  <si>
    <t>Minority interest</t>
  </si>
  <si>
    <t>Profit after taxation and minority interest</t>
  </si>
  <si>
    <t>Additional Information Required by KLSE Requirements (KLSE)</t>
  </si>
  <si>
    <t>Review of Performance</t>
  </si>
  <si>
    <t>Material changes in profit before taxation for the current quarter as compared with the immediate preceding quarter</t>
  </si>
  <si>
    <t>The comparison between the current quarter and the immediate preceding quarter are as follows:-</t>
  </si>
  <si>
    <t>31 March 2003</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</si>
  <si>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</si>
  <si>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</si>
  <si>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</si>
  <si>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</si>
  <si>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</si>
  <si>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</si>
  <si>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</si>
  <si>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</si>
  <si>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</si>
  <si>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</si>
  <si>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</si>
  <si>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</si>
  <si>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</si>
  <si>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The Company issued a total number of 13,300,000 new ordinary shares of RM0.10 each at an issue price of RM0.30 per ordinary share (as per the Company's prospectus dated 31 December 2002) on 10 January 2003.  The whole of the company's 93,300,000 issued shares was listed on the MESDAQ market of the KLSE on 28 January 2003.</t>
  </si>
  <si>
    <t>As approved</t>
  </si>
  <si>
    <t xml:space="preserve">Utilised as at </t>
  </si>
  <si>
    <t>date of report</t>
  </si>
  <si>
    <t xml:space="preserve">Unutilised as at </t>
  </si>
  <si>
    <t>Working capital</t>
  </si>
  <si>
    <t>Listing expense</t>
  </si>
  <si>
    <t>Group Borrowings and Debt Securities</t>
  </si>
  <si>
    <t>Off Balance Sheet Financial Instruments</t>
  </si>
  <si>
    <t>There Group had not entered into any contracts involving off balance sheet financial instruments with off balance sheet risk.</t>
  </si>
  <si>
    <t>Contingent Liabilities/Contingent Assets</t>
  </si>
  <si>
    <t>Dividend</t>
  </si>
  <si>
    <t>Earnings Per Share</t>
  </si>
  <si>
    <t>Net profit after tax</t>
  </si>
  <si>
    <t>Number of ordinary shares</t>
  </si>
  <si>
    <t>EPS (sen) - Basic</t>
  </si>
  <si>
    <t xml:space="preserve">                 - Diluted    </t>
  </si>
  <si>
    <t>Notes to the Interim Financial Statements</t>
  </si>
  <si>
    <t>Basic of Preparation</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</si>
  <si>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KLSE for the MESDAQ market.</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</si>
  <si>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</si>
  <si>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</si>
  <si>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</si>
  <si>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</si>
  <si>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</si>
  <si>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</si>
  <si>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</si>
  <si>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</si>
  <si>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</si>
  <si>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</si>
  <si>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</si>
  <si>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</si>
  <si>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</si>
  <si>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</si>
  <si>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</si>
  <si>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</si>
  <si>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Profit before tax</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</si>
  <si>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</si>
  <si>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</si>
  <si>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</si>
  <si>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</si>
  <si>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</si>
  <si>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</si>
  <si>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Changes in Material Litigation</t>
  </si>
  <si>
    <t>Current year-to-date</t>
  </si>
  <si>
    <t>The Company has acquired an additional 299 shares of PHP100 each in Portrade Philippines, Inc. (PPI) representing 59.8% of the existing paid-up capital of PPI for a total cash consideration of PHP29,900 (or approximately RM2,228) via the purchase of shares from an existing shareholders of PPI on 27 February 2003.  Following the acquisition, PPI will become a 99% owned subsidiary of Portrade.</t>
  </si>
  <si>
    <t>The proceeds from the Public Issue of approximately RM3.99 million have been utilised in the following manner:-</t>
  </si>
  <si>
    <t>Statements for the year ended 30 June 2002)</t>
  </si>
  <si>
    <t>ended 30 June 2002)</t>
  </si>
  <si>
    <t>for the year ended 30 June 2002)</t>
  </si>
  <si>
    <t>Please state the amount and the breakdown into long term and short term (please refer to sample as per email)</t>
  </si>
  <si>
    <t xml:space="preserve">Listing expenses </t>
  </si>
  <si>
    <r>
      <t>In addition, the Company has acquired the entire issued and paid-up capital of Portrade International Sdn Bhd (PISB) and Portrade International Limited (PIL) comprising two (2) ordinary shares of RM1.00 and HK$1.00 each for a total cash consideration of RM2.00 and HK$2.00 respectively via the purchase of shares from the existing shareholders of PISB and PIL.  Following the said acquisition</t>
    </r>
    <r>
      <rPr>
        <sz val="10"/>
        <color indexed="8"/>
        <rFont val="Arial"/>
        <family val="2"/>
      </rPr>
      <t>s</t>
    </r>
    <r>
      <rPr>
        <sz val="10"/>
        <rFont val="Arial"/>
        <family val="0"/>
      </rPr>
      <t xml:space="preserve">, PISB and PIL </t>
    </r>
    <r>
      <rPr>
        <sz val="10"/>
        <color indexed="8"/>
        <rFont val="Arial"/>
        <family val="2"/>
      </rPr>
      <t>became wholly owned subsidiaries</t>
    </r>
    <r>
      <rPr>
        <sz val="10"/>
        <rFont val="Arial"/>
        <family val="0"/>
      </rPr>
      <t xml:space="preserve"> of Portrade.  PISB and PIL have not commenced operation since the date of incorporation.</t>
    </r>
  </si>
  <si>
    <t>There were no purchases and disposals of quoted securities for the current quarter and financial year-to-date.</t>
  </si>
  <si>
    <t>Ringgit</t>
  </si>
  <si>
    <t>Borrowings</t>
  </si>
  <si>
    <t>-Secured</t>
  </si>
  <si>
    <t>Foreign</t>
  </si>
  <si>
    <t>Currency</t>
  </si>
  <si>
    <t>Long-Term Portion of Hire Purchase</t>
  </si>
  <si>
    <t>Short-Term Portion of Hire Purchase</t>
  </si>
  <si>
    <t>-</t>
  </si>
  <si>
    <t>30 June 2003</t>
  </si>
  <si>
    <t>30.06.2003</t>
  </si>
  <si>
    <t>up to 30.06.2003</t>
  </si>
  <si>
    <t>QUARTERLY REPORT ON CONSOLIDATED RESULTS FOR THE PERIOD ENDED 30 JUNE 2003</t>
  </si>
  <si>
    <t xml:space="preserve">There were no items affecting assets, liabilities, equity, net income, or cash that are unusual in nature, size or incidence for the current interim period. </t>
  </si>
  <si>
    <t>FOR THE QUARTER ENDED 30 JUNE 2003</t>
  </si>
  <si>
    <t>30 June</t>
  </si>
  <si>
    <t>Overdraft Facility</t>
  </si>
  <si>
    <t xml:space="preserve">AS AT 30 JUNE </t>
  </si>
  <si>
    <t>As at 30 June 2003</t>
  </si>
  <si>
    <t>Profit after taxation and Minority Interest</t>
  </si>
  <si>
    <t>As at 1 July 2001</t>
  </si>
  <si>
    <t>As at 30 June 2002</t>
  </si>
  <si>
    <t>12 months ended</t>
  </si>
  <si>
    <t>30.06.2002</t>
  </si>
  <si>
    <t>Property, plant and equipment written off</t>
  </si>
  <si>
    <t>Loss In Difference of Foreign Exhange Rate</t>
  </si>
  <si>
    <t>Bad debts written off</t>
  </si>
  <si>
    <t>Purchase of shares in subsidiary</t>
  </si>
  <si>
    <t>Purchase of shares in associated compay</t>
  </si>
  <si>
    <t>Proceeds from disposal of property, plant and equipment</t>
  </si>
  <si>
    <t>FOR THE QUARTER ENDED 30 JUNE 2002</t>
  </si>
  <si>
    <t>CASH AND CASH EQUIVALENTS AT END OF YEAR</t>
  </si>
  <si>
    <t>The borrowing of the Company as at 30 June 2003 represents an overdraft Facility and hire purchase loan for the Company's motor vehicle.</t>
  </si>
  <si>
    <t>The breakdown of foreign taxation as follows.</t>
  </si>
  <si>
    <t>Foreign Taxation</t>
  </si>
  <si>
    <t>The effective tax rate is lower than the statutory tax rate applicable because Portrade is exempted from tax in respect of its statutory business income as it was granted MSC (Multimedia Super Corridor) status with Pioneer Status Tax Incentive for five (5) years beginning 25 April 2001.</t>
  </si>
  <si>
    <t>Save for the acquistions of Portrade International Sdn Bhd  and Portrade International Limited and disposal of Portrade dotcom Co., Ltd as diclosed in Note 11 to the Interim Financial Statements, there were no other purchases and disposals of unquoted securities other than securities in existing subsidiaries and associated companies for the current quarter and financial year-to-date.</t>
  </si>
  <si>
    <t>The Group has recorded a net profit after tax of RM49,162 for the quarter ended 30 June 2003 and a cumulative net profit after tax of RM2.1 million for the financial year ended on the same date.  This result was mainly attributable to income from the Philippine Ports Authority Project.</t>
  </si>
  <si>
    <t>Short term deposit</t>
  </si>
  <si>
    <t>Overdraft facility (short term borrowings)</t>
  </si>
  <si>
    <t>For the quarter ended 30 June 2003, the Group achieved a revenue of RM2.764 million representing a decrease of 52% as compared to RM5.733 million achieved in the previous quarter ended 31 March 2003.  Accordingly, the profit before tax for this quarter has also decreased by 79% to RM0.228 million compared to the previous quarter of RM1.065 million.  The decrease was mainly due to fixed expenditure.</t>
  </si>
  <si>
    <t>The Group will continues to derive its revenue from its existing projects.</t>
  </si>
  <si>
    <t>The Board recommends a final gross dividend of 2% or 0.20 sen per share for the year ended 30 June 2003.</t>
  </si>
  <si>
    <t>The Group operates in two (2) principal geographical areas in maritime port and shipping industry, namely in Malaysia and the Philippines.</t>
  </si>
  <si>
    <t>The Company has received a sealed amended writ of summons and amended statement of claim for alleged consultancy works of RM1,128,590 on 20 March 2003, resulting in a contingent liability of approx. RM923,590.  The Company has filed a Statement of Defence and Counterclaim against the Plaintiff on 7 April 2003.</t>
  </si>
  <si>
    <t>AS AT 30 JUNE</t>
  </si>
  <si>
    <t>On 27 June, 2003, the Company has disposed of its entire 14,700 shares in its associated company, Portrade dotcom Co., Ltd (Thailand) at par value for a total consideration of RM31,494.</t>
  </si>
  <si>
    <t>Save for the 13,300,000 ordinary shares of RM0.10 each issued and alloted on 10  January 2003 and repayment of Hire Purchase principal amount of RM29,187.77, there were no other issuances, cancellations, repurchases, resale and repayment of debt and equity securities during the fourth quarter financial period.</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</si>
</sst>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sz val="10"/>
      <color indexed="10"/>
      <name val="Arial"/>
      <family val="2"/>
    </font>
    <font>
      <sz val="10"/>
      <color indexed="8"/>
      <name val="MS Sans Serif"/>
      <family val="0"/>
    </font>
    <font>
      <sz val="10.1"/>
      <color indexed="8"/>
      <name val="Times New Roman"/>
      <family val="0"/>
    </font>
    <font>
      <b/>
      <sz val="12"/>
      <color indexed="8"/>
      <name val="Times New Roman"/>
      <family val="0"/>
    </font>
    <font>
      <u val="single"/>
      <sz val="8"/>
      <color indexed="36"/>
      <name val="MS Sans Serif"/>
      <family val="0"/>
    </font>
    <font>
      <u val="single"/>
      <sz val="8"/>
      <color indexed="12"/>
      <name val="MS Sans Serif"/>
      <family val="0"/>
    </font>
    <font>
      <sz val="11"/>
      <name val="Book Antiqua"/>
      <family val="0"/>
    </font>
    <font>
      <b/>
      <u val="single"/>
      <sz val="10.1"/>
      <color indexed="8"/>
      <name val="Times New Roman"/>
      <family val="0"/>
    </font>
    <font>
      <b/>
      <u val="single"/>
      <sz val="10"/>
      <name val="Arial"/>
      <family val="2"/>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 fillId="0" borderId="0">
      <alignment/>
      <protection/>
    </xf>
    <xf numFmtId="0" fontId="11" fillId="0" borderId="0">
      <alignment/>
      <protection/>
    </xf>
    <xf numFmtId="9" fontId="0" fillId="0" borderId="0" applyFont="0" applyFill="0" applyBorder="0" applyAlignment="0" applyProtection="0"/>
  </cellStyleXfs>
  <cellXfs count="163">
    <xf numFmtId="0" fontId="0" fillId="0" borderId="0" xfId="0" applyAlignment="1">
      <alignment/>
    </xf>
    <xf numFmtId="0" fontId="7" fillId="0" borderId="0" xfId="0" applyAlignment="1">
      <alignment vertical="center"/>
    </xf>
    <xf numFmtId="0" fontId="6" fillId="0" borderId="0" xfId="0" applyAlignment="1">
      <alignment vertical="center"/>
    </xf>
    <xf numFmtId="0" fontId="7" fillId="0" borderId="0" xfId="0" applyAlignment="1">
      <alignment horizontal="right" vertical="center"/>
    </xf>
    <xf numFmtId="0" fontId="8" fillId="0" borderId="0" xfId="0" applyAlignment="1">
      <alignment horizontal="center" vertical="center"/>
    </xf>
    <xf numFmtId="0" fontId="12" fillId="0" borderId="0" xfId="0" applyAlignment="1">
      <alignment horizontal="right" vertical="center"/>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3"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4" fontId="1" fillId="0" borderId="4" xfId="0" applyNumberFormat="1" applyFont="1" applyBorder="1" applyAlignment="1">
      <alignment horizontal="center"/>
    </xf>
    <xf numFmtId="14" fontId="1" fillId="0" borderId="8" xfId="0" applyNumberFormat="1"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171" fontId="0" fillId="0" borderId="2" xfId="15" applyBorder="1" applyAlignment="1">
      <alignment/>
    </xf>
    <xf numFmtId="171" fontId="0" fillId="0" borderId="4" xfId="15" applyBorder="1" applyAlignment="1">
      <alignment/>
    </xf>
    <xf numFmtId="171" fontId="0" fillId="0" borderId="6" xfId="15"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vertical="center"/>
    </xf>
    <xf numFmtId="171" fontId="0" fillId="0" borderId="2" xfId="15" applyFont="1" applyBorder="1" applyAlignment="1">
      <alignment/>
    </xf>
    <xf numFmtId="171" fontId="0" fillId="0" borderId="4" xfId="15" applyFont="1" applyBorder="1" applyAlignment="1">
      <alignment/>
    </xf>
    <xf numFmtId="171" fontId="0" fillId="0" borderId="6" xfId="15" applyFont="1" applyBorder="1" applyAlignment="1">
      <alignment/>
    </xf>
    <xf numFmtId="0" fontId="1" fillId="0" borderId="14" xfId="0" applyFont="1" applyBorder="1" applyAlignment="1">
      <alignment horizontal="center"/>
    </xf>
    <xf numFmtId="171" fontId="0" fillId="0" borderId="11"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189" fontId="0" fillId="0" borderId="0" xfId="15" applyNumberFormat="1" applyAlignment="1">
      <alignment/>
    </xf>
    <xf numFmtId="0" fontId="0" fillId="0" borderId="0" xfId="0" applyFont="1" applyAlignment="1">
      <alignment horizontal="center"/>
    </xf>
    <xf numFmtId="0" fontId="0" fillId="0" borderId="0" xfId="0" applyFont="1" applyAlignment="1" quotePrefix="1">
      <alignment horizontal="center"/>
    </xf>
    <xf numFmtId="189" fontId="0" fillId="0" borderId="1" xfId="0" applyNumberFormat="1" applyBorder="1" applyAlignment="1">
      <alignment/>
    </xf>
    <xf numFmtId="0" fontId="0" fillId="0" borderId="14" xfId="0" applyFont="1" applyBorder="1" applyAlignment="1">
      <alignment horizontal="center"/>
    </xf>
    <xf numFmtId="0" fontId="0" fillId="0" borderId="14" xfId="0" applyBorder="1" applyAlignment="1">
      <alignment horizontal="center"/>
    </xf>
    <xf numFmtId="37" fontId="0" fillId="0" borderId="0" xfId="0" applyNumberFormat="1" applyAlignment="1">
      <alignment/>
    </xf>
    <xf numFmtId="37" fontId="0" fillId="0" borderId="1" xfId="0" applyNumberFormat="1" applyBorder="1" applyAlignment="1">
      <alignment/>
    </xf>
    <xf numFmtId="171" fontId="0" fillId="0" borderId="0" xfId="15" applyNumberFormat="1" applyAlignment="1">
      <alignment/>
    </xf>
    <xf numFmtId="0" fontId="0" fillId="0" borderId="14" xfId="0" applyFont="1" applyBorder="1" applyAlignment="1">
      <alignment/>
    </xf>
    <xf numFmtId="0" fontId="0" fillId="0" borderId="14" xfId="0" applyBorder="1" applyAlignment="1">
      <alignment/>
    </xf>
    <xf numFmtId="0" fontId="0" fillId="0" borderId="12" xfId="0" applyBorder="1" applyAlignment="1">
      <alignment horizontal="center"/>
    </xf>
    <xf numFmtId="37" fontId="0" fillId="0" borderId="14" xfId="0" applyNumberFormat="1" applyBorder="1" applyAlignment="1">
      <alignment/>
    </xf>
    <xf numFmtId="39" fontId="0" fillId="0" borderId="0" xfId="0" applyNumberFormat="1" applyAlignment="1">
      <alignment/>
    </xf>
    <xf numFmtId="37" fontId="0" fillId="0" borderId="15" xfId="15" applyNumberFormat="1" applyBorder="1" applyAlignment="1">
      <alignment/>
    </xf>
    <xf numFmtId="37" fontId="0" fillId="0" borderId="0" xfId="0" applyNumberFormat="1" applyAlignment="1">
      <alignment horizontal="center"/>
    </xf>
    <xf numFmtId="37" fontId="0" fillId="0" borderId="14" xfId="0" applyNumberFormat="1" applyBorder="1" applyAlignment="1">
      <alignment horizontal="center"/>
    </xf>
    <xf numFmtId="37" fontId="0" fillId="0" borderId="12" xfId="0" applyNumberFormat="1" applyBorder="1" applyAlignment="1">
      <alignment/>
    </xf>
    <xf numFmtId="37" fontId="0" fillId="0" borderId="1" xfId="0" applyNumberFormat="1" applyFill="1" applyBorder="1" applyAlignment="1">
      <alignment/>
    </xf>
    <xf numFmtId="37" fontId="1" fillId="0" borderId="0" xfId="0" applyNumberFormat="1" applyFont="1" applyAlignment="1">
      <alignment horizontal="center"/>
    </xf>
    <xf numFmtId="37" fontId="1" fillId="0" borderId="14" xfId="0" applyNumberFormat="1" applyFont="1" applyBorder="1" applyAlignment="1">
      <alignment horizontal="center"/>
    </xf>
    <xf numFmtId="39" fontId="1" fillId="0" borderId="0" xfId="0" applyNumberFormat="1" applyFont="1" applyAlignment="1">
      <alignment horizontal="center"/>
    </xf>
    <xf numFmtId="39" fontId="1" fillId="0" borderId="0" xfId="0" applyNumberFormat="1" applyFont="1" applyBorder="1" applyAlignment="1" quotePrefix="1">
      <alignment horizontal="center"/>
    </xf>
    <xf numFmtId="39" fontId="1" fillId="0" borderId="0" xfId="0" applyNumberFormat="1" applyFont="1" applyAlignment="1" quotePrefix="1">
      <alignment horizontal="center"/>
    </xf>
    <xf numFmtId="39" fontId="0" fillId="0" borderId="0" xfId="0" applyNumberFormat="1" applyBorder="1" applyAlignment="1">
      <alignment/>
    </xf>
    <xf numFmtId="39" fontId="0" fillId="0" borderId="0" xfId="0" applyNumberFormat="1" applyAlignment="1">
      <alignment horizontal="center"/>
    </xf>
    <xf numFmtId="37" fontId="1" fillId="0" borderId="0" xfId="0" applyNumberFormat="1" applyFont="1" applyAlignment="1" quotePrefix="1">
      <alignment horizontal="center"/>
    </xf>
    <xf numFmtId="37" fontId="0" fillId="0" borderId="0" xfId="0" applyNumberFormat="1" applyFill="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2" xfId="0" applyNumberFormat="1" applyFont="1" applyBorder="1" applyAlignment="1">
      <alignment horizontal="center"/>
    </xf>
    <xf numFmtId="37" fontId="1" fillId="0" borderId="9" xfId="0" applyNumberFormat="1" applyFont="1" applyBorder="1" applyAlignment="1">
      <alignment horizontal="center"/>
    </xf>
    <xf numFmtId="37" fontId="1" fillId="0" borderId="4" xfId="0" applyNumberFormat="1" applyFont="1" applyBorder="1" applyAlignment="1">
      <alignment horizontal="center"/>
    </xf>
    <xf numFmtId="37" fontId="1" fillId="0" borderId="8" xfId="0" applyNumberFormat="1" applyFont="1" applyBorder="1" applyAlignment="1">
      <alignment horizontal="center"/>
    </xf>
    <xf numFmtId="37" fontId="0" fillId="0" borderId="4" xfId="0" applyNumberFormat="1" applyBorder="1" applyAlignment="1">
      <alignment/>
    </xf>
    <xf numFmtId="37" fontId="0" fillId="0" borderId="8" xfId="0" applyNumberFormat="1" applyBorder="1" applyAlignment="1">
      <alignment/>
    </xf>
    <xf numFmtId="37" fontId="1" fillId="0" borderId="6" xfId="0" applyNumberFormat="1" applyFont="1" applyBorder="1" applyAlignment="1">
      <alignment horizontal="center"/>
    </xf>
    <xf numFmtId="37" fontId="1" fillId="0" borderId="10" xfId="0" applyNumberFormat="1" applyFont="1" applyBorder="1" applyAlignment="1">
      <alignment horizontal="center"/>
    </xf>
    <xf numFmtId="37" fontId="0" fillId="0" borderId="9" xfId="0" applyNumberFormat="1" applyBorder="1" applyAlignment="1">
      <alignment/>
    </xf>
    <xf numFmtId="37" fontId="0" fillId="0" borderId="2" xfId="0" applyNumberFormat="1" applyBorder="1" applyAlignment="1">
      <alignment/>
    </xf>
    <xf numFmtId="37" fontId="0" fillId="0" borderId="9" xfId="0" applyNumberFormat="1" applyBorder="1" applyAlignment="1">
      <alignment/>
    </xf>
    <xf numFmtId="37" fontId="0" fillId="0" borderId="8" xfId="0" applyNumberFormat="1" applyBorder="1" applyAlignment="1">
      <alignment/>
    </xf>
    <xf numFmtId="37" fontId="0" fillId="0" borderId="0" xfId="0" applyNumberFormat="1" applyBorder="1" applyAlignment="1">
      <alignment/>
    </xf>
    <xf numFmtId="37" fontId="0" fillId="0" borderId="8" xfId="0" applyNumberFormat="1" applyFill="1" applyBorder="1" applyAlignment="1">
      <alignment/>
    </xf>
    <xf numFmtId="37" fontId="0" fillId="0" borderId="4" xfId="0" applyNumberFormat="1" applyFill="1" applyBorder="1" applyAlignment="1">
      <alignment/>
    </xf>
    <xf numFmtId="37" fontId="0" fillId="0" borderId="8" xfId="0" applyNumberFormat="1" applyFill="1" applyBorder="1" applyAlignment="1">
      <alignment/>
    </xf>
    <xf numFmtId="37" fontId="0" fillId="0" borderId="10" xfId="0" applyNumberFormat="1" applyBorder="1" applyAlignment="1">
      <alignment horizontal="center"/>
    </xf>
    <xf numFmtId="37" fontId="0" fillId="0" borderId="6" xfId="0" applyNumberFormat="1" applyBorder="1" applyAlignment="1">
      <alignment horizontal="center"/>
    </xf>
    <xf numFmtId="37" fontId="0" fillId="0" borderId="16" xfId="0" applyNumberFormat="1" applyBorder="1" applyAlignment="1">
      <alignment/>
    </xf>
    <xf numFmtId="37" fontId="0" fillId="0" borderId="17" xfId="0" applyNumberFormat="1" applyBorder="1" applyAlignment="1">
      <alignment/>
    </xf>
    <xf numFmtId="37" fontId="0" fillId="0" borderId="3" xfId="0" applyNumberFormat="1" applyBorder="1" applyAlignment="1">
      <alignment/>
    </xf>
    <xf numFmtId="37" fontId="0" fillId="0" borderId="5" xfId="0" applyNumberFormat="1" applyBorder="1" applyAlignment="1">
      <alignment/>
    </xf>
    <xf numFmtId="37" fontId="0" fillId="0" borderId="10" xfId="0" applyNumberFormat="1" applyBorder="1" applyAlignment="1">
      <alignment/>
    </xf>
    <xf numFmtId="37" fontId="0" fillId="0" borderId="7" xfId="0" applyNumberFormat="1" applyBorder="1" applyAlignment="1">
      <alignment/>
    </xf>
    <xf numFmtId="0" fontId="1" fillId="0" borderId="4" xfId="0" applyNumberFormat="1" applyFont="1" applyBorder="1" applyAlignment="1">
      <alignment horizontal="center"/>
    </xf>
    <xf numFmtId="0" fontId="1" fillId="0" borderId="8" xfId="0" applyNumberFormat="1" applyFont="1" applyBorder="1" applyAlignment="1">
      <alignment horizontal="center"/>
    </xf>
    <xf numFmtId="39" fontId="0" fillId="0" borderId="8" xfId="0" applyNumberFormat="1" applyBorder="1" applyAlignment="1">
      <alignment/>
    </xf>
    <xf numFmtId="39" fontId="0" fillId="0" borderId="8" xfId="0" applyNumberFormat="1" applyBorder="1" applyAlignment="1">
      <alignment/>
    </xf>
    <xf numFmtId="0" fontId="0" fillId="0" borderId="0" xfId="0" applyAlignment="1">
      <alignment horizontal="justify" vertical="center" wrapText="1"/>
    </xf>
    <xf numFmtId="0" fontId="3" fillId="2" borderId="0" xfId="0" applyFont="1" applyFill="1" applyAlignment="1">
      <alignment horizontal="justify" vertical="center" wrapText="1"/>
    </xf>
    <xf numFmtId="0" fontId="3" fillId="0" borderId="0" xfId="0" applyFont="1" applyFill="1" applyAlignment="1">
      <alignment/>
    </xf>
    <xf numFmtId="37" fontId="4" fillId="0" borderId="0" xfId="0" applyNumberFormat="1" applyFont="1" applyFill="1" applyAlignment="1">
      <alignment/>
    </xf>
    <xf numFmtId="0" fontId="4" fillId="0" borderId="0" xfId="0" applyFont="1" applyFill="1" applyAlignment="1">
      <alignment horizontal="justify" vertical="center" wrapText="1"/>
    </xf>
    <xf numFmtId="37" fontId="4" fillId="0" borderId="0" xfId="0" applyNumberFormat="1" applyFont="1" applyAlignment="1">
      <alignment/>
    </xf>
    <xf numFmtId="37" fontId="4" fillId="0" borderId="1" xfId="0" applyNumberFormat="1" applyFont="1" applyFill="1" applyBorder="1" applyAlignment="1">
      <alignment/>
    </xf>
    <xf numFmtId="3" fontId="4" fillId="0" borderId="0" xfId="0" applyNumberFormat="1" applyFont="1" applyAlignment="1">
      <alignment/>
    </xf>
    <xf numFmtId="37" fontId="0" fillId="0" borderId="15" xfId="0" applyNumberFormat="1" applyBorder="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0" fontId="4" fillId="0" borderId="0" xfId="0" applyFont="1" applyFill="1" applyAlignment="1" quotePrefix="1">
      <alignment horizontal="justify" vertical="center" wrapText="1"/>
    </xf>
    <xf numFmtId="0" fontId="4" fillId="0" borderId="0" xfId="0" applyFont="1" applyAlignment="1" quotePrefix="1">
      <alignment/>
    </xf>
    <xf numFmtId="171" fontId="0" fillId="0" borderId="0" xfId="15" applyAlignment="1">
      <alignment/>
    </xf>
    <xf numFmtId="171" fontId="0" fillId="0" borderId="0" xfId="0" applyNumberFormat="1" applyAlignment="1">
      <alignment/>
    </xf>
    <xf numFmtId="171" fontId="0" fillId="0" borderId="0" xfId="15"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0" xfId="0" applyFill="1" applyAlignment="1">
      <alignment/>
    </xf>
    <xf numFmtId="193" fontId="0" fillId="0" borderId="0" xfId="15" applyNumberFormat="1" applyFill="1" applyAlignment="1">
      <alignment/>
    </xf>
    <xf numFmtId="0" fontId="5" fillId="0" borderId="0" xfId="0" applyFont="1" applyAlignment="1">
      <alignment/>
    </xf>
    <xf numFmtId="0" fontId="13" fillId="0" borderId="0" xfId="0" applyFont="1" applyAlignment="1">
      <alignment/>
    </xf>
    <xf numFmtId="0" fontId="0" fillId="0" borderId="14" xfId="0" applyFont="1" applyBorder="1" applyAlignment="1" quotePrefix="1">
      <alignment horizontal="center"/>
    </xf>
    <xf numFmtId="189" fontId="0" fillId="0" borderId="0" xfId="0" applyNumberFormat="1" applyAlignment="1">
      <alignment/>
    </xf>
    <xf numFmtId="171" fontId="0" fillId="0" borderId="1" xfId="15" applyBorder="1" applyAlignment="1">
      <alignment/>
    </xf>
    <xf numFmtId="0" fontId="0" fillId="0" borderId="0" xfId="0" applyBorder="1" applyAlignment="1">
      <alignment horizontal="center" vertical="center" wrapText="1"/>
    </xf>
    <xf numFmtId="0" fontId="0" fillId="0" borderId="0" xfId="0" applyFont="1" applyFill="1" applyAlignment="1">
      <alignment horizontal="justify" vertical="center" wrapText="1"/>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71" fontId="0" fillId="0" borderId="14" xfId="15" applyBorder="1" applyAlignment="1">
      <alignment/>
    </xf>
    <xf numFmtId="171" fontId="0" fillId="0" borderId="0" xfId="15" applyBorder="1" applyAlignment="1">
      <alignment/>
    </xf>
    <xf numFmtId="171" fontId="4" fillId="0" borderId="0" xfId="15" applyFont="1" applyFill="1" applyAlignment="1">
      <alignment/>
    </xf>
    <xf numFmtId="171" fontId="0" fillId="0" borderId="0" xfId="15" applyFill="1" applyAlignment="1">
      <alignment/>
    </xf>
    <xf numFmtId="189" fontId="0" fillId="0" borderId="0" xfId="15" applyNumberFormat="1" applyAlignment="1">
      <alignment horizontal="center"/>
    </xf>
    <xf numFmtId="189" fontId="0" fillId="0" borderId="14" xfId="15" applyNumberFormat="1" applyBorder="1" applyAlignment="1">
      <alignment horizontal="center"/>
    </xf>
    <xf numFmtId="189" fontId="0" fillId="0" borderId="14" xfId="15" applyNumberFormat="1" applyBorder="1" applyAlignment="1">
      <alignment/>
    </xf>
    <xf numFmtId="37" fontId="0" fillId="0" borderId="0" xfId="0" applyNumberFormat="1" applyFill="1" applyBorder="1" applyAlignment="1">
      <alignment/>
    </xf>
    <xf numFmtId="37" fontId="0" fillId="0" borderId="0" xfId="0" applyNumberFormat="1" applyBorder="1" applyAlignment="1">
      <alignment horizontal="center"/>
    </xf>
    <xf numFmtId="189" fontId="0" fillId="0" borderId="0" xfId="0" applyNumberFormat="1" applyBorder="1" applyAlignment="1">
      <alignment horizontal="right"/>
    </xf>
    <xf numFmtId="189" fontId="0" fillId="0" borderId="0" xfId="0" applyNumberFormat="1" applyAlignment="1">
      <alignment horizontal="right"/>
    </xf>
    <xf numFmtId="189" fontId="0" fillId="0" borderId="14" xfId="0" applyNumberFormat="1" applyBorder="1" applyAlignment="1">
      <alignment horizontal="right"/>
    </xf>
    <xf numFmtId="0" fontId="0" fillId="0" borderId="0" xfId="0" applyFill="1" applyAlignment="1">
      <alignment horizontal="justify" vertical="center" wrapText="1"/>
    </xf>
    <xf numFmtId="0" fontId="0" fillId="0" borderId="1" xfId="0" applyNumberFormat="1" applyBorder="1" applyAlignment="1">
      <alignment horizontal="center"/>
    </xf>
    <xf numFmtId="0" fontId="0" fillId="0" borderId="0" xfId="0" applyBorder="1" applyAlignment="1">
      <alignment horizontal="right"/>
    </xf>
    <xf numFmtId="189" fontId="0" fillId="0" borderId="0" xfId="15" applyNumberFormat="1" applyFont="1" applyAlignment="1">
      <alignment horizontal="right"/>
    </xf>
    <xf numFmtId="0" fontId="0" fillId="0" borderId="0" xfId="0" applyAlignment="1">
      <alignment horizontal="right"/>
    </xf>
    <xf numFmtId="37" fontId="1" fillId="0" borderId="11" xfId="0" applyNumberFormat="1" applyFont="1" applyBorder="1" applyAlignment="1">
      <alignment horizontal="center"/>
    </xf>
    <xf numFmtId="37" fontId="1" fillId="0" borderId="16" xfId="0" applyNumberFormat="1" applyFont="1" applyBorder="1" applyAlignment="1">
      <alignment horizontal="center"/>
    </xf>
    <xf numFmtId="37" fontId="1" fillId="0" borderId="4" xfId="0" applyNumberFormat="1" applyFont="1" applyBorder="1" applyAlignment="1">
      <alignment horizontal="center"/>
    </xf>
    <xf numFmtId="37" fontId="1" fillId="0" borderId="5" xfId="0" applyNumberFormat="1" applyFont="1" applyBorder="1" applyAlignment="1">
      <alignment horizontal="center"/>
    </xf>
    <xf numFmtId="199" fontId="0" fillId="0" borderId="11" xfId="0" applyNumberFormat="1" applyBorder="1" applyAlignment="1">
      <alignment horizontal="center" vertical="center"/>
    </xf>
    <xf numFmtId="199" fontId="0" fillId="0" borderId="16" xfId="0" applyNumberFormat="1" applyBorder="1" applyAlignment="1">
      <alignment horizontal="center" vertical="center"/>
    </xf>
    <xf numFmtId="199" fontId="0" fillId="0" borderId="11" xfId="0" applyNumberFormat="1" applyFill="1" applyBorder="1" applyAlignment="1">
      <alignment horizontal="center" vertical="center"/>
    </xf>
    <xf numFmtId="199" fontId="0" fillId="0" borderId="16" xfId="0" applyNumberFormat="1" applyFill="1" applyBorder="1" applyAlignment="1">
      <alignment horizontal="center" vertical="center"/>
    </xf>
    <xf numFmtId="39" fontId="1" fillId="0" borderId="0" xfId="0" applyNumberFormat="1" applyFont="1" applyAlignment="1">
      <alignment horizontal="center"/>
    </xf>
    <xf numFmtId="39" fontId="1" fillId="0" borderId="14" xfId="0" applyNumberFormat="1" applyFont="1" applyBorder="1" applyAlignment="1" quotePrefix="1">
      <alignment horizontal="center"/>
    </xf>
    <xf numFmtId="37" fontId="1" fillId="0" borderId="14" xfId="0" applyNumberFormat="1" applyFont="1" applyBorder="1" applyAlignment="1">
      <alignment horizontal="center"/>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justify" vertical="center" wrapText="1"/>
    </xf>
    <xf numFmtId="0" fontId="0" fillId="0" borderId="0" xfId="0" applyAlignment="1">
      <alignment/>
    </xf>
    <xf numFmtId="0" fontId="1" fillId="0" borderId="0" xfId="0" applyFont="1" applyAlignment="1">
      <alignment/>
    </xf>
    <xf numFmtId="0" fontId="0" fillId="0" borderId="0" xfId="0" applyFill="1" applyAlignment="1">
      <alignment horizontal="justify"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Post Acq'n Profit - Qrtly Ann" xfId="21"/>
    <cellStyle name="Normal_SKCF95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5"/>
  <sheetViews>
    <sheetView showGridLines="0" tabSelected="1" zoomScale="70" zoomScaleNormal="70" workbookViewId="0" topLeftCell="A25">
      <selection activeCell="D45" sqref="D45"/>
    </sheetView>
  </sheetViews>
  <sheetFormatPr defaultColWidth="9.140625" defaultRowHeight="12.75"/>
  <cols>
    <col min="1" max="1" width="3.7109375" style="0" customWidth="1"/>
    <col min="2" max="2" width="35.7109375" style="0" customWidth="1"/>
    <col min="3" max="6" width="20.7109375" style="43" customWidth="1"/>
  </cols>
  <sheetData>
    <row r="1" ht="12.75">
      <c r="A1" s="8" t="s">
        <v>46</v>
      </c>
    </row>
    <row r="2" ht="12.75">
      <c r="A2" t="s">
        <v>47</v>
      </c>
    </row>
    <row r="4" ht="12.75">
      <c r="A4" t="s">
        <v>48</v>
      </c>
    </row>
    <row r="5" ht="12.75">
      <c r="A5" t="s">
        <v>49</v>
      </c>
    </row>
    <row r="7" spans="1:3" ht="12.75">
      <c r="A7" t="s">
        <v>50</v>
      </c>
      <c r="C7" s="65" t="s">
        <v>0</v>
      </c>
    </row>
    <row r="8" spans="1:3" ht="12.75">
      <c r="A8" t="s">
        <v>51</v>
      </c>
      <c r="C8" s="65" t="s">
        <v>64</v>
      </c>
    </row>
    <row r="9" spans="1:3" ht="12.75">
      <c r="A9" t="s">
        <v>52</v>
      </c>
      <c r="C9" s="65" t="s">
        <v>65</v>
      </c>
    </row>
    <row r="10" spans="1:3" ht="12.75">
      <c r="A10" t="s">
        <v>53</v>
      </c>
      <c r="C10" s="65" t="s">
        <v>66</v>
      </c>
    </row>
    <row r="12" ht="12.75">
      <c r="A12" s="8" t="s">
        <v>54</v>
      </c>
    </row>
    <row r="14" spans="1:3" ht="12.75">
      <c r="A14" t="s">
        <v>55</v>
      </c>
      <c r="C14" s="66" t="s">
        <v>67</v>
      </c>
    </row>
    <row r="15" spans="1:3" ht="12.75">
      <c r="A15" t="s">
        <v>56</v>
      </c>
      <c r="C15" s="67"/>
    </row>
    <row r="16" ht="12.75">
      <c r="C16" s="67"/>
    </row>
    <row r="17" spans="1:3" ht="12.75">
      <c r="A17" t="s">
        <v>57</v>
      </c>
      <c r="C17" s="67">
        <v>4</v>
      </c>
    </row>
    <row r="18" ht="12.75">
      <c r="C18" s="67"/>
    </row>
    <row r="19" spans="1:3" ht="12.75">
      <c r="A19" t="s">
        <v>58</v>
      </c>
      <c r="C19" s="66" t="s">
        <v>67</v>
      </c>
    </row>
    <row r="20" ht="12.75">
      <c r="C20" s="65"/>
    </row>
    <row r="21" spans="1:3" ht="12.75">
      <c r="A21" t="s">
        <v>59</v>
      </c>
      <c r="C21" s="65" t="s">
        <v>68</v>
      </c>
    </row>
    <row r="23" ht="12.75">
      <c r="A23" t="s">
        <v>60</v>
      </c>
    </row>
    <row r="26" ht="12.75">
      <c r="A26" t="s">
        <v>61</v>
      </c>
    </row>
    <row r="28" ht="12.75">
      <c r="A28" s="8" t="s">
        <v>62</v>
      </c>
    </row>
    <row r="30" ht="12.75">
      <c r="A30" t="s">
        <v>63</v>
      </c>
    </row>
    <row r="32" spans="1:6" ht="12.75">
      <c r="A32" s="13"/>
      <c r="B32" s="14"/>
      <c r="C32" s="145" t="s">
        <v>76</v>
      </c>
      <c r="D32" s="146"/>
      <c r="E32" s="145" t="s">
        <v>77</v>
      </c>
      <c r="F32" s="146"/>
    </row>
    <row r="33" spans="1:6" ht="12.75">
      <c r="A33" s="15"/>
      <c r="B33" s="16"/>
      <c r="C33" s="68" t="s">
        <v>69</v>
      </c>
      <c r="D33" s="69" t="s">
        <v>70</v>
      </c>
      <c r="E33" s="69" t="s">
        <v>69</v>
      </c>
      <c r="F33" s="69" t="s">
        <v>70</v>
      </c>
    </row>
    <row r="34" spans="1:6" ht="12.75">
      <c r="A34" s="15"/>
      <c r="B34" s="16"/>
      <c r="C34" s="70" t="s">
        <v>71</v>
      </c>
      <c r="D34" s="71" t="s">
        <v>72</v>
      </c>
      <c r="E34" s="71" t="s">
        <v>73</v>
      </c>
      <c r="F34" s="71" t="s">
        <v>72</v>
      </c>
    </row>
    <row r="35" spans="1:6" ht="12.75">
      <c r="A35" s="15"/>
      <c r="B35" s="16"/>
      <c r="C35" s="70"/>
      <c r="D35" s="71" t="s">
        <v>71</v>
      </c>
      <c r="E35" s="71"/>
      <c r="F35" s="71" t="s">
        <v>74</v>
      </c>
    </row>
    <row r="36" spans="1:6" ht="12.75">
      <c r="A36" s="15"/>
      <c r="B36" s="16"/>
      <c r="C36" s="72"/>
      <c r="D36" s="73"/>
      <c r="E36" s="73"/>
      <c r="F36" s="73"/>
    </row>
    <row r="37" spans="1:6" ht="12.75">
      <c r="A37" s="15"/>
      <c r="B37" s="16"/>
      <c r="C37" s="92">
        <v>2003</v>
      </c>
      <c r="D37" s="93">
        <v>2002</v>
      </c>
      <c r="E37" s="92">
        <v>2003</v>
      </c>
      <c r="F37" s="93">
        <v>2002</v>
      </c>
    </row>
    <row r="38" spans="1:6" ht="12.75">
      <c r="A38" s="15"/>
      <c r="B38" s="16"/>
      <c r="C38" s="70"/>
      <c r="D38" s="71"/>
      <c r="E38" s="71"/>
      <c r="F38" s="71"/>
    </row>
    <row r="39" spans="1:6" ht="12.75">
      <c r="A39" s="15"/>
      <c r="B39" s="16"/>
      <c r="C39" s="19">
        <v>37802</v>
      </c>
      <c r="D39" s="20">
        <v>37437</v>
      </c>
      <c r="E39" s="19">
        <f>C39</f>
        <v>37802</v>
      </c>
      <c r="F39" s="20">
        <f>D39</f>
        <v>37437</v>
      </c>
    </row>
    <row r="40" spans="1:6" ht="12.75">
      <c r="A40" s="17"/>
      <c r="B40" s="18"/>
      <c r="C40" s="74" t="s">
        <v>75</v>
      </c>
      <c r="D40" s="75" t="s">
        <v>75</v>
      </c>
      <c r="E40" s="75" t="s">
        <v>75</v>
      </c>
      <c r="F40" s="75" t="s">
        <v>75</v>
      </c>
    </row>
    <row r="41" spans="1:6" ht="12.75">
      <c r="A41" s="21">
        <v>1</v>
      </c>
      <c r="B41" s="24" t="s">
        <v>9</v>
      </c>
      <c r="C41" s="76">
        <f>+PL!C12/1000</f>
        <v>2764.233</v>
      </c>
      <c r="D41" s="77">
        <f>+PL!E12/1000</f>
        <v>1239.937</v>
      </c>
      <c r="E41" s="78">
        <f>+PL!G12/1000</f>
        <v>14169.059</v>
      </c>
      <c r="F41" s="78">
        <f>+PL!I12/1000</f>
        <v>7854.274</v>
      </c>
    </row>
    <row r="42" spans="1:6" ht="12.75">
      <c r="A42" s="22">
        <v>2</v>
      </c>
      <c r="B42" s="25" t="s">
        <v>78</v>
      </c>
      <c r="C42" s="79">
        <f>+PL!C24/1000</f>
        <v>228.103</v>
      </c>
      <c r="D42" s="72">
        <f>+PL!E24/1000</f>
        <v>-357.6</v>
      </c>
      <c r="E42" s="73">
        <f>+PL!G24/1000</f>
        <v>3040.68</v>
      </c>
      <c r="F42" s="73">
        <f>+PL!I24/1000</f>
        <v>194.26</v>
      </c>
    </row>
    <row r="43" spans="1:6" ht="12.75">
      <c r="A43" s="22">
        <v>3</v>
      </c>
      <c r="B43" s="25" t="s">
        <v>79</v>
      </c>
      <c r="C43" s="79">
        <f>PL!C32/1000</f>
        <v>49.075</v>
      </c>
      <c r="D43" s="72">
        <f>+PL!E32/1000</f>
        <v>-357.6</v>
      </c>
      <c r="E43" s="73">
        <f>+PL!G32/1000</f>
        <v>2099.675</v>
      </c>
      <c r="F43" s="73">
        <f>+PL!I32/1000</f>
        <v>144.26</v>
      </c>
    </row>
    <row r="44" spans="1:6" ht="12.75">
      <c r="A44" s="22"/>
      <c r="B44" s="25" t="s">
        <v>80</v>
      </c>
      <c r="C44" s="79"/>
      <c r="D44" s="80"/>
      <c r="E44" s="73"/>
      <c r="F44" s="73"/>
    </row>
    <row r="45" spans="1:6" ht="12.75">
      <c r="A45" s="22">
        <v>4</v>
      </c>
      <c r="B45" s="25" t="s">
        <v>81</v>
      </c>
      <c r="C45" s="81">
        <f>+C43</f>
        <v>49.075</v>
      </c>
      <c r="D45" s="82">
        <f>+D43</f>
        <v>-357.6</v>
      </c>
      <c r="E45" s="83">
        <f>+E43</f>
        <v>2099.675</v>
      </c>
      <c r="F45" s="83">
        <f>+F43</f>
        <v>144.26</v>
      </c>
    </row>
    <row r="46" spans="1:6" ht="12.75">
      <c r="A46" s="22">
        <v>5</v>
      </c>
      <c r="B46" s="25" t="s">
        <v>82</v>
      </c>
      <c r="C46" s="94">
        <f>PL!C34</f>
        <v>0.05</v>
      </c>
      <c r="D46" s="61">
        <f>PL!E34</f>
        <v>-0.45</v>
      </c>
      <c r="E46" s="95">
        <f>PL!G34</f>
        <v>2.44</v>
      </c>
      <c r="F46" s="95">
        <f>PL!I34</f>
        <v>0.19</v>
      </c>
    </row>
    <row r="47" spans="1:6" ht="12.75">
      <c r="A47" s="23">
        <v>6</v>
      </c>
      <c r="B47" s="26" t="s">
        <v>21</v>
      </c>
      <c r="C47" s="84" t="s">
        <v>23</v>
      </c>
      <c r="D47" s="85" t="s">
        <v>23</v>
      </c>
      <c r="E47" s="84" t="s">
        <v>23</v>
      </c>
      <c r="F47" s="84" t="s">
        <v>23</v>
      </c>
    </row>
    <row r="48" spans="1:6" ht="6" customHeight="1">
      <c r="A48" s="27"/>
      <c r="B48" s="28"/>
      <c r="C48" s="54"/>
      <c r="D48" s="54"/>
      <c r="E48" s="54"/>
      <c r="F48" s="86"/>
    </row>
    <row r="49" spans="1:6" ht="12.75">
      <c r="A49" s="7"/>
      <c r="C49" s="147" t="s">
        <v>84</v>
      </c>
      <c r="D49" s="148"/>
      <c r="E49" s="147" t="s">
        <v>85</v>
      </c>
      <c r="F49" s="148"/>
    </row>
    <row r="50" spans="1:6" ht="19.5" customHeight="1">
      <c r="A50" s="29">
        <v>7</v>
      </c>
      <c r="B50" s="34" t="s">
        <v>83</v>
      </c>
      <c r="C50" s="151">
        <v>0.0689</v>
      </c>
      <c r="D50" s="152"/>
      <c r="E50" s="149">
        <v>0.02</v>
      </c>
      <c r="F50" s="150"/>
    </row>
    <row r="52" ht="12.75">
      <c r="A52" s="8" t="s">
        <v>86</v>
      </c>
    </row>
    <row r="54" spans="1:6" ht="12.75">
      <c r="A54" s="13"/>
      <c r="B54" s="14"/>
      <c r="C54" s="145" t="s">
        <v>76</v>
      </c>
      <c r="D54" s="146"/>
      <c r="E54" s="145" t="s">
        <v>77</v>
      </c>
      <c r="F54" s="146"/>
    </row>
    <row r="55" spans="1:6" ht="12.75">
      <c r="A55" s="15"/>
      <c r="B55" s="16"/>
      <c r="C55" s="68" t="s">
        <v>69</v>
      </c>
      <c r="D55" s="69" t="s">
        <v>70</v>
      </c>
      <c r="E55" s="69" t="s">
        <v>69</v>
      </c>
      <c r="F55" s="69" t="s">
        <v>70</v>
      </c>
    </row>
    <row r="56" spans="1:6" ht="12.75">
      <c r="A56" s="15"/>
      <c r="B56" s="16"/>
      <c r="C56" s="70" t="s">
        <v>71</v>
      </c>
      <c r="D56" s="71" t="s">
        <v>72</v>
      </c>
      <c r="E56" s="71" t="s">
        <v>73</v>
      </c>
      <c r="F56" s="71" t="s">
        <v>72</v>
      </c>
    </row>
    <row r="57" spans="1:6" ht="12.75">
      <c r="A57" s="15"/>
      <c r="B57" s="16"/>
      <c r="C57" s="70"/>
      <c r="D57" s="71" t="s">
        <v>71</v>
      </c>
      <c r="E57" s="71"/>
      <c r="F57" s="71" t="s">
        <v>74</v>
      </c>
    </row>
    <row r="58" spans="1:6" ht="12.75">
      <c r="A58" s="15"/>
      <c r="B58" s="16"/>
      <c r="C58" s="72"/>
      <c r="D58" s="73"/>
      <c r="E58" s="73"/>
      <c r="F58" s="73"/>
    </row>
    <row r="59" spans="1:6" ht="12.75">
      <c r="A59" s="15"/>
      <c r="B59" s="16"/>
      <c r="C59" s="92">
        <v>2003</v>
      </c>
      <c r="D59" s="93">
        <v>2002</v>
      </c>
      <c r="E59" s="92">
        <v>2003</v>
      </c>
      <c r="F59" s="93">
        <v>2002</v>
      </c>
    </row>
    <row r="60" spans="1:6" ht="12.75">
      <c r="A60" s="15"/>
      <c r="B60" s="16"/>
      <c r="C60" s="70"/>
      <c r="D60" s="71"/>
      <c r="E60" s="71"/>
      <c r="F60" s="71"/>
    </row>
    <row r="61" spans="1:6" ht="12.75">
      <c r="A61" s="15"/>
      <c r="B61" s="16"/>
      <c r="C61" s="19">
        <f>C39</f>
        <v>37802</v>
      </c>
      <c r="D61" s="20">
        <f>D39</f>
        <v>37437</v>
      </c>
      <c r="E61" s="19">
        <f>E39</f>
        <v>37802</v>
      </c>
      <c r="F61" s="20">
        <f>F39</f>
        <v>37437</v>
      </c>
    </row>
    <row r="62" spans="1:6" ht="12.75">
      <c r="A62" s="17"/>
      <c r="B62" s="18"/>
      <c r="C62" s="74" t="s">
        <v>75</v>
      </c>
      <c r="D62" s="75" t="s">
        <v>75</v>
      </c>
      <c r="E62" s="75" t="s">
        <v>75</v>
      </c>
      <c r="F62" s="75" t="s">
        <v>75</v>
      </c>
    </row>
    <row r="63" spans="1:6" ht="12.75">
      <c r="A63" s="21">
        <v>1</v>
      </c>
      <c r="B63" s="30" t="s">
        <v>87</v>
      </c>
      <c r="C63" s="78">
        <v>473</v>
      </c>
      <c r="D63" s="87">
        <v>-59</v>
      </c>
      <c r="E63" s="78">
        <v>4104</v>
      </c>
      <c r="F63" s="88">
        <v>1328</v>
      </c>
    </row>
    <row r="64" spans="1:6" ht="12.75">
      <c r="A64" s="22">
        <v>2</v>
      </c>
      <c r="B64" s="31" t="s">
        <v>88</v>
      </c>
      <c r="C64" s="73">
        <v>2</v>
      </c>
      <c r="D64" s="80">
        <v>-10</v>
      </c>
      <c r="E64" s="73">
        <v>29</v>
      </c>
      <c r="F64" s="89">
        <v>-9</v>
      </c>
    </row>
    <row r="65" spans="1:6" ht="12.75">
      <c r="A65" s="23">
        <v>3</v>
      </c>
      <c r="B65" s="32" t="s">
        <v>89</v>
      </c>
      <c r="C65" s="90">
        <v>13</v>
      </c>
      <c r="D65" s="49">
        <v>3</v>
      </c>
      <c r="E65" s="90">
        <v>33</v>
      </c>
      <c r="F65" s="91">
        <v>10</v>
      </c>
    </row>
  </sheetData>
  <mergeCells count="8">
    <mergeCell ref="C54:D54"/>
    <mergeCell ref="E54:F54"/>
    <mergeCell ref="C32:D32"/>
    <mergeCell ref="E32:F32"/>
    <mergeCell ref="C49:D49"/>
    <mergeCell ref="E49:F49"/>
    <mergeCell ref="E50:F50"/>
    <mergeCell ref="C50:D50"/>
  </mergeCells>
  <printOptions/>
  <pageMargins left="0.31496062992125984" right="0.1968503937007874" top="0.3937007874015748" bottom="0.3937007874015748" header="0.5118110236220472" footer="0.5118110236220472"/>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I41"/>
  <sheetViews>
    <sheetView showGridLines="0" zoomScale="80" zoomScaleNormal="80" workbookViewId="0" topLeftCell="A14">
      <selection activeCell="G32" sqref="G32"/>
    </sheetView>
  </sheetViews>
  <sheetFormatPr defaultColWidth="9.140625" defaultRowHeight="12.75"/>
  <cols>
    <col min="1" max="1" width="9.7109375" style="0" customWidth="1"/>
    <col min="2" max="2" width="31.7109375" style="0" customWidth="1"/>
    <col min="3" max="3" width="14.7109375" style="50" customWidth="1"/>
    <col min="4" max="4" width="1.7109375" style="50" customWidth="1"/>
    <col min="5" max="5" width="14.7109375" style="50" customWidth="1"/>
    <col min="6" max="6" width="2.7109375" style="50" customWidth="1"/>
    <col min="7" max="7" width="14.7109375" style="50" customWidth="1"/>
    <col min="8" max="8" width="1.7109375" style="50" customWidth="1"/>
    <col min="9" max="9" width="14.7109375" style="50" customWidth="1"/>
  </cols>
  <sheetData>
    <row r="1" ht="12.75">
      <c r="A1" s="8" t="s">
        <v>0</v>
      </c>
    </row>
    <row r="2" ht="12.75">
      <c r="A2" s="9" t="s">
        <v>1</v>
      </c>
    </row>
    <row r="3" ht="12.75">
      <c r="A3" s="9" t="s">
        <v>2</v>
      </c>
    </row>
    <row r="5" ht="12.75">
      <c r="A5" s="8" t="s">
        <v>3</v>
      </c>
    </row>
    <row r="6" ht="12.75">
      <c r="A6" s="8" t="s">
        <v>226</v>
      </c>
    </row>
    <row r="8" spans="3:9" ht="12.75">
      <c r="C8" s="153" t="s">
        <v>5</v>
      </c>
      <c r="D8" s="153"/>
      <c r="E8" s="153"/>
      <c r="F8" s="58"/>
      <c r="G8" s="153" t="s">
        <v>4</v>
      </c>
      <c r="H8" s="153"/>
      <c r="I8" s="153"/>
    </row>
    <row r="9" spans="3:9" ht="12.75">
      <c r="C9" s="154" t="s">
        <v>227</v>
      </c>
      <c r="D9" s="154"/>
      <c r="E9" s="154"/>
      <c r="F9" s="59"/>
      <c r="G9" s="154" t="s">
        <v>227</v>
      </c>
      <c r="H9" s="154"/>
      <c r="I9" s="154"/>
    </row>
    <row r="10" spans="3:9" ht="12.75">
      <c r="C10" s="60" t="s">
        <v>6</v>
      </c>
      <c r="D10" s="60"/>
      <c r="E10" s="60" t="s">
        <v>7</v>
      </c>
      <c r="F10" s="60"/>
      <c r="G10" s="60" t="s">
        <v>6</v>
      </c>
      <c r="H10" s="60"/>
      <c r="I10" s="60" t="s">
        <v>7</v>
      </c>
    </row>
    <row r="11" spans="3:9" ht="12.75">
      <c r="C11" s="58" t="s">
        <v>8</v>
      </c>
      <c r="D11" s="58"/>
      <c r="E11" s="58" t="s">
        <v>8</v>
      </c>
      <c r="F11" s="58"/>
      <c r="G11" s="58" t="s">
        <v>8</v>
      </c>
      <c r="H11" s="58"/>
      <c r="I11" s="58" t="s">
        <v>8</v>
      </c>
    </row>
    <row r="12" spans="1:9" ht="12.75">
      <c r="A12" t="s">
        <v>9</v>
      </c>
      <c r="C12" s="43">
        <v>2764233</v>
      </c>
      <c r="D12" s="43"/>
      <c r="E12" s="43">
        <v>1239937</v>
      </c>
      <c r="F12" s="43"/>
      <c r="G12" s="43">
        <v>14169059</v>
      </c>
      <c r="H12" s="43"/>
      <c r="I12" s="43">
        <v>7854274</v>
      </c>
    </row>
    <row r="13" spans="1:9" ht="12.75">
      <c r="A13" t="s">
        <v>10</v>
      </c>
      <c r="C13" s="49">
        <v>1638</v>
      </c>
      <c r="D13" s="43"/>
      <c r="E13" s="49">
        <v>-9860</v>
      </c>
      <c r="F13" s="43"/>
      <c r="G13" s="49">
        <v>28688</v>
      </c>
      <c r="H13" s="43"/>
      <c r="I13" s="49">
        <v>-8591</v>
      </c>
    </row>
    <row r="14" spans="3:9" ht="12.75">
      <c r="C14" s="43">
        <f>+C12+C13</f>
        <v>2765871</v>
      </c>
      <c r="D14" s="43"/>
      <c r="E14" s="43">
        <f>+E12+E13</f>
        <v>1230077</v>
      </c>
      <c r="F14" s="43"/>
      <c r="G14" s="43">
        <f>+G12+G13</f>
        <v>14197747</v>
      </c>
      <c r="H14" s="43"/>
      <c r="I14" s="43">
        <f>+I12+I13</f>
        <v>7845683</v>
      </c>
    </row>
    <row r="15" spans="3:9" ht="12.75">
      <c r="C15" s="43"/>
      <c r="D15" s="43"/>
      <c r="E15" s="43"/>
      <c r="F15" s="43"/>
      <c r="G15" s="43"/>
      <c r="H15" s="43"/>
      <c r="I15" s="43"/>
    </row>
    <row r="16" spans="1:9" ht="12.75">
      <c r="A16" t="s">
        <v>11</v>
      </c>
      <c r="C16" s="43">
        <v>-710436</v>
      </c>
      <c r="D16" s="43"/>
      <c r="E16" s="43">
        <v>-878971</v>
      </c>
      <c r="F16" s="43"/>
      <c r="G16" s="43">
        <v>-4804969</v>
      </c>
      <c r="H16" s="43"/>
      <c r="I16" s="43">
        <v>-3368446</v>
      </c>
    </row>
    <row r="17" spans="3:9" ht="12.75">
      <c r="C17" s="43"/>
      <c r="D17" s="43"/>
      <c r="E17" s="43"/>
      <c r="F17" s="43"/>
      <c r="G17" s="43"/>
      <c r="H17" s="43"/>
      <c r="I17" s="43"/>
    </row>
    <row r="18" spans="1:9" ht="12.75">
      <c r="A18" t="s">
        <v>12</v>
      </c>
      <c r="C18" s="43">
        <v>-1567343</v>
      </c>
      <c r="D18" s="43"/>
      <c r="E18" s="43">
        <v>-417222</v>
      </c>
      <c r="F18" s="43"/>
      <c r="G18" s="43">
        <v>-5227324</v>
      </c>
      <c r="H18" s="43"/>
      <c r="I18" s="43">
        <v>-3147912</v>
      </c>
    </row>
    <row r="19" spans="3:9" ht="12.75">
      <c r="C19" s="43"/>
      <c r="D19" s="43"/>
      <c r="E19" s="43"/>
      <c r="F19" s="43"/>
      <c r="G19" s="43"/>
      <c r="H19" s="43"/>
      <c r="I19" s="43"/>
    </row>
    <row r="20" spans="1:9" ht="12.75">
      <c r="A20" t="s">
        <v>13</v>
      </c>
      <c r="C20" s="43">
        <v>-281193</v>
      </c>
      <c r="D20" s="43"/>
      <c r="E20" s="43">
        <v>-281193</v>
      </c>
      <c r="F20" s="43"/>
      <c r="G20" s="43">
        <v>-1124774</v>
      </c>
      <c r="H20" s="43"/>
      <c r="I20" s="43">
        <v>-1124774</v>
      </c>
    </row>
    <row r="21" spans="3:9" ht="12.75">
      <c r="C21" s="43"/>
      <c r="D21" s="43"/>
      <c r="E21" s="43"/>
      <c r="F21" s="43"/>
      <c r="G21" s="43"/>
      <c r="H21" s="43"/>
      <c r="I21" s="43"/>
    </row>
    <row r="22" spans="1:9" ht="12.75">
      <c r="A22" t="s">
        <v>14</v>
      </c>
      <c r="C22" s="134">
        <v>21204</v>
      </c>
      <c r="D22" s="43"/>
      <c r="E22" s="49">
        <v>-10291</v>
      </c>
      <c r="F22" s="43"/>
      <c r="G22" s="49">
        <v>0</v>
      </c>
      <c r="H22" s="43"/>
      <c r="I22" s="49">
        <v>-10291</v>
      </c>
    </row>
    <row r="23" spans="3:9" ht="12.75">
      <c r="C23" s="43"/>
      <c r="D23" s="43"/>
      <c r="E23" s="43"/>
      <c r="F23" s="43"/>
      <c r="G23" s="43"/>
      <c r="H23" s="43"/>
      <c r="I23" s="43"/>
    </row>
    <row r="24" spans="1:9" ht="12.75">
      <c r="A24" t="s">
        <v>15</v>
      </c>
      <c r="C24" s="43">
        <f>+C14+C16+C18+C20+C22</f>
        <v>228103</v>
      </c>
      <c r="D24" s="43"/>
      <c r="E24" s="43">
        <f>+E14+E16+E18+E20+E22</f>
        <v>-357600</v>
      </c>
      <c r="F24" s="43"/>
      <c r="G24" s="43">
        <f>+G14+G16+G18+G20+G22</f>
        <v>3040680</v>
      </c>
      <c r="H24" s="43"/>
      <c r="I24" s="43">
        <f>+I14+I16+I18+I20+I22</f>
        <v>194260</v>
      </c>
    </row>
    <row r="25" spans="3:9" ht="12.75">
      <c r="C25" s="43"/>
      <c r="D25" s="43"/>
      <c r="E25" s="43"/>
      <c r="F25" s="43"/>
      <c r="G25" s="43"/>
      <c r="H25" s="43"/>
      <c r="I25" s="43"/>
    </row>
    <row r="26" spans="1:9" ht="12.75">
      <c r="A26" t="s">
        <v>16</v>
      </c>
      <c r="C26" s="49">
        <v>-178941</v>
      </c>
      <c r="D26" s="43"/>
      <c r="E26" s="128">
        <v>0</v>
      </c>
      <c r="F26" s="43"/>
      <c r="G26" s="49">
        <v>-940254</v>
      </c>
      <c r="H26" s="43"/>
      <c r="I26" s="49">
        <v>-50000</v>
      </c>
    </row>
    <row r="27" spans="3:9" ht="12.75">
      <c r="C27" s="43"/>
      <c r="D27" s="43"/>
      <c r="E27" s="43"/>
      <c r="F27" s="43"/>
      <c r="G27" s="43"/>
      <c r="H27" s="43"/>
      <c r="I27" s="43"/>
    </row>
    <row r="28" spans="1:9" ht="12.75">
      <c r="A28" t="s">
        <v>17</v>
      </c>
      <c r="C28" s="80">
        <f>+C24+C26</f>
        <v>49162</v>
      </c>
      <c r="D28" s="80"/>
      <c r="E28" s="80">
        <f>+E24+E26</f>
        <v>-357600</v>
      </c>
      <c r="F28" s="80"/>
      <c r="G28" s="80">
        <f>+G24+G26</f>
        <v>2100426</v>
      </c>
      <c r="H28" s="80"/>
      <c r="I28" s="80">
        <f>+I24+I26</f>
        <v>144260</v>
      </c>
    </row>
    <row r="29" spans="3:9" ht="12.75">
      <c r="C29" s="80"/>
      <c r="D29" s="43"/>
      <c r="E29" s="80"/>
      <c r="F29" s="43"/>
      <c r="G29" s="80"/>
      <c r="H29" s="43"/>
      <c r="I29" s="80"/>
    </row>
    <row r="30" spans="1:9" ht="12.75">
      <c r="A30" t="s">
        <v>139</v>
      </c>
      <c r="C30" s="80">
        <v>-87</v>
      </c>
      <c r="D30" s="43"/>
      <c r="E30" s="129">
        <v>0</v>
      </c>
      <c r="F30" s="43"/>
      <c r="G30" s="80">
        <v>-751</v>
      </c>
      <c r="H30" s="43"/>
      <c r="I30" s="129">
        <v>0</v>
      </c>
    </row>
    <row r="31" spans="3:9" ht="12.75">
      <c r="C31" s="80"/>
      <c r="D31" s="43"/>
      <c r="E31" s="80"/>
      <c r="F31" s="43"/>
      <c r="G31" s="80"/>
      <c r="H31" s="43"/>
      <c r="I31" s="80"/>
    </row>
    <row r="32" spans="1:9" ht="13.5" thickBot="1">
      <c r="A32" t="s">
        <v>140</v>
      </c>
      <c r="C32" s="44">
        <f>+C28+C30</f>
        <v>49075</v>
      </c>
      <c r="D32" s="43"/>
      <c r="E32" s="44">
        <f>+E28+E30</f>
        <v>-357600</v>
      </c>
      <c r="F32" s="43"/>
      <c r="G32" s="44">
        <f>+G28+G30</f>
        <v>2099675</v>
      </c>
      <c r="H32" s="43"/>
      <c r="I32" s="44">
        <f>+I28+I30</f>
        <v>144260</v>
      </c>
    </row>
    <row r="33" ht="13.5" thickTop="1"/>
    <row r="34" spans="1:9" ht="12.75">
      <c r="A34" t="s">
        <v>18</v>
      </c>
      <c r="B34" s="6" t="s">
        <v>19</v>
      </c>
      <c r="C34" s="62">
        <v>0.05</v>
      </c>
      <c r="D34" s="62"/>
      <c r="E34" s="62">
        <v>-0.45</v>
      </c>
      <c r="F34" s="62"/>
      <c r="G34" s="62">
        <v>2.44</v>
      </c>
      <c r="H34" s="62"/>
      <c r="I34" s="62">
        <v>0.19</v>
      </c>
    </row>
    <row r="35" spans="2:9" ht="12.75">
      <c r="B35" s="6" t="s">
        <v>20</v>
      </c>
      <c r="C35" s="62" t="s">
        <v>22</v>
      </c>
      <c r="E35" s="62" t="s">
        <v>22</v>
      </c>
      <c r="G35" s="62" t="s">
        <v>22</v>
      </c>
      <c r="I35" s="62" t="s">
        <v>22</v>
      </c>
    </row>
    <row r="37" spans="1:9" ht="12.75">
      <c r="A37" t="s">
        <v>21</v>
      </c>
      <c r="C37" s="62" t="s">
        <v>23</v>
      </c>
      <c r="E37" s="62" t="s">
        <v>23</v>
      </c>
      <c r="G37" s="62" t="s">
        <v>23</v>
      </c>
      <c r="I37" s="62" t="s">
        <v>23</v>
      </c>
    </row>
    <row r="40" ht="12.75">
      <c r="A40" t="s">
        <v>135</v>
      </c>
    </row>
    <row r="41" ht="12.75">
      <c r="A41" t="s">
        <v>207</v>
      </c>
    </row>
  </sheetData>
  <mergeCells count="4">
    <mergeCell ref="C8:E8"/>
    <mergeCell ref="C9:E9"/>
    <mergeCell ref="G9:I9"/>
    <mergeCell ref="G8:I8"/>
  </mergeCells>
  <printOptions/>
  <pageMargins left="0.31496062992125984" right="0.1968503937007874" top="0.984251968503937" bottom="0.984251968503937" header="0.5118110236220472" footer="0.5118110236220472"/>
  <pageSetup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1:D52"/>
  <sheetViews>
    <sheetView showGridLines="0" workbookViewId="0" topLeftCell="A1">
      <selection activeCell="B22" sqref="B22"/>
    </sheetView>
  </sheetViews>
  <sheetFormatPr defaultColWidth="9.140625" defaultRowHeight="12.75"/>
  <cols>
    <col min="1" max="1" width="40.7109375" style="0" customWidth="1"/>
    <col min="2" max="2" width="14.7109375" style="43" customWidth="1"/>
    <col min="3" max="3" width="1.7109375" style="43" customWidth="1"/>
    <col min="4" max="4" width="14.7109375" style="43" customWidth="1"/>
  </cols>
  <sheetData>
    <row r="1" ht="12.75">
      <c r="A1" s="8" t="s">
        <v>0</v>
      </c>
    </row>
    <row r="2" ht="12.75">
      <c r="A2" s="9" t="s">
        <v>1</v>
      </c>
    </row>
    <row r="3" ht="12.75">
      <c r="A3" s="9" t="s">
        <v>2</v>
      </c>
    </row>
    <row r="5" ht="12.75">
      <c r="A5" s="8" t="s">
        <v>24</v>
      </c>
    </row>
    <row r="6" ht="12.75">
      <c r="A6" s="8" t="s">
        <v>229</v>
      </c>
    </row>
    <row r="8" spans="2:4" ht="12.75">
      <c r="B8" s="63" t="s">
        <v>6</v>
      </c>
      <c r="C8" s="56"/>
      <c r="D8" s="63" t="s">
        <v>7</v>
      </c>
    </row>
    <row r="9" spans="2:4" ht="12.75">
      <c r="B9" s="56" t="s">
        <v>8</v>
      </c>
      <c r="D9" s="56" t="s">
        <v>8</v>
      </c>
    </row>
    <row r="10" ht="12.75">
      <c r="A10" s="8" t="s">
        <v>25</v>
      </c>
    </row>
    <row r="11" spans="1:4" ht="12.75">
      <c r="A11" t="s">
        <v>26</v>
      </c>
      <c r="B11" s="43">
        <v>1475184</v>
      </c>
      <c r="D11" s="43">
        <v>860391</v>
      </c>
    </row>
    <row r="12" spans="1:4" ht="12.75">
      <c r="A12" t="s">
        <v>250</v>
      </c>
      <c r="B12" s="43">
        <v>1136317</v>
      </c>
      <c r="D12" s="109">
        <v>0</v>
      </c>
    </row>
    <row r="13" spans="1:4" ht="12.75">
      <c r="A13" t="s">
        <v>27</v>
      </c>
      <c r="B13" s="43">
        <v>2682565</v>
      </c>
      <c r="D13" s="43">
        <v>1643263</v>
      </c>
    </row>
    <row r="14" spans="1:4" ht="12.75">
      <c r="A14" t="s">
        <v>28</v>
      </c>
      <c r="B14" s="43">
        <v>11637675</v>
      </c>
      <c r="D14" s="43">
        <v>1446521</v>
      </c>
    </row>
    <row r="15" spans="2:4" ht="12.75">
      <c r="B15" s="54">
        <f>SUM(B11:B14)</f>
        <v>16931741</v>
      </c>
      <c r="D15" s="54">
        <f>SUM(D11:D14)</f>
        <v>3950175</v>
      </c>
    </row>
    <row r="17" ht="12.75">
      <c r="A17" s="8" t="s">
        <v>29</v>
      </c>
    </row>
    <row r="18" spans="1:4" ht="12.75">
      <c r="A18" t="s">
        <v>30</v>
      </c>
      <c r="B18" s="43">
        <v>2105692.5</v>
      </c>
      <c r="D18" s="43">
        <v>1160540</v>
      </c>
    </row>
    <row r="19" spans="1:4" ht="12.75">
      <c r="A19" t="s">
        <v>31</v>
      </c>
      <c r="B19" s="43">
        <v>8059595</v>
      </c>
      <c r="D19" s="43">
        <v>1838759</v>
      </c>
    </row>
    <row r="20" spans="1:4" ht="12.75">
      <c r="A20" t="s">
        <v>251</v>
      </c>
      <c r="B20" s="43">
        <v>435573</v>
      </c>
      <c r="D20" s="109">
        <v>0</v>
      </c>
    </row>
    <row r="21" spans="1:4" ht="12.75">
      <c r="A21" t="s">
        <v>16</v>
      </c>
      <c r="B21" s="43">
        <v>721981.45</v>
      </c>
      <c r="D21" s="43">
        <v>105335</v>
      </c>
    </row>
    <row r="22" spans="2:4" ht="12.75">
      <c r="B22" s="54">
        <f>SUM(B18:B21)</f>
        <v>11322841.95</v>
      </c>
      <c r="D22" s="54">
        <f>SUM(D18:D21)</f>
        <v>3104634</v>
      </c>
    </row>
    <row r="24" spans="1:4" ht="12.75">
      <c r="A24" s="8" t="s">
        <v>32</v>
      </c>
      <c r="B24" s="43">
        <f>+B15-B22</f>
        <v>5608899.050000001</v>
      </c>
      <c r="D24" s="43">
        <f>+D15-D22</f>
        <v>845541</v>
      </c>
    </row>
    <row r="26" spans="1:4" ht="12.75">
      <c r="A26" s="8" t="s">
        <v>33</v>
      </c>
      <c r="B26" s="43">
        <v>2830735</v>
      </c>
      <c r="D26" s="43">
        <v>2958347</v>
      </c>
    </row>
    <row r="27" spans="1:4" ht="12.75">
      <c r="A27" s="8" t="s">
        <v>34</v>
      </c>
      <c r="B27" s="43">
        <v>100116</v>
      </c>
      <c r="D27" s="43">
        <v>66614</v>
      </c>
    </row>
    <row r="28" spans="1:4" ht="12.75">
      <c r="A28" s="8" t="s">
        <v>35</v>
      </c>
      <c r="B28" s="43">
        <v>4036418</v>
      </c>
      <c r="D28" s="43">
        <v>2232239</v>
      </c>
    </row>
    <row r="29" spans="1:4" ht="12.75">
      <c r="A29" s="8" t="s">
        <v>36</v>
      </c>
      <c r="B29" s="43">
        <v>-32051</v>
      </c>
      <c r="D29" s="43">
        <v>-60944</v>
      </c>
    </row>
    <row r="30" spans="1:4" ht="12.75">
      <c r="A30" s="8" t="s">
        <v>37</v>
      </c>
      <c r="B30" s="109">
        <v>0</v>
      </c>
      <c r="D30" s="43">
        <v>21204</v>
      </c>
    </row>
    <row r="31" spans="1:4" ht="12.75">
      <c r="A31" s="8" t="s">
        <v>38</v>
      </c>
      <c r="B31" s="43">
        <v>-2240000</v>
      </c>
      <c r="D31" s="43">
        <v>-2240000</v>
      </c>
    </row>
    <row r="32" spans="1:4" ht="12.75">
      <c r="A32" s="8" t="s">
        <v>39</v>
      </c>
      <c r="B32" s="43">
        <v>-6000</v>
      </c>
      <c r="D32" s="43">
        <v>-6000</v>
      </c>
    </row>
    <row r="33" spans="1:4" ht="12.75">
      <c r="A33" s="8" t="s">
        <v>40</v>
      </c>
      <c r="B33" s="43">
        <v>3309098</v>
      </c>
      <c r="D33" s="43">
        <v>4499094</v>
      </c>
    </row>
    <row r="34" spans="1:4" ht="12.75">
      <c r="A34" s="8" t="s">
        <v>138</v>
      </c>
      <c r="B34" s="43">
        <v>-1445</v>
      </c>
      <c r="D34" s="109">
        <v>0</v>
      </c>
    </row>
    <row r="35" spans="2:4" ht="12.75">
      <c r="B35" s="54">
        <f>SUM(B26:B34)</f>
        <v>7996871</v>
      </c>
      <c r="D35" s="54">
        <f>SUM(D26:D34)</f>
        <v>7470554</v>
      </c>
    </row>
    <row r="37" spans="1:4" ht="13.5" thickBot="1">
      <c r="A37" s="8" t="s">
        <v>41</v>
      </c>
      <c r="B37" s="44">
        <f>+B24+B35</f>
        <v>13605770.05</v>
      </c>
      <c r="D37" s="44">
        <f>+D24+D35</f>
        <v>8316095</v>
      </c>
    </row>
    <row r="38" ht="13.5" thickTop="1"/>
    <row r="40" ht="12.75">
      <c r="A40" s="8" t="s">
        <v>42</v>
      </c>
    </row>
    <row r="41" spans="1:4" ht="12.75">
      <c r="A41" t="s">
        <v>43</v>
      </c>
      <c r="B41" s="43">
        <v>9330000</v>
      </c>
      <c r="D41" s="43">
        <v>8000000</v>
      </c>
    </row>
    <row r="42" spans="1:4" ht="12.75">
      <c r="A42" t="s">
        <v>44</v>
      </c>
      <c r="B42" s="43">
        <v>1860000</v>
      </c>
      <c r="D42" s="109">
        <v>0</v>
      </c>
    </row>
    <row r="43" spans="1:4" ht="12.75">
      <c r="A43" t="s">
        <v>45</v>
      </c>
      <c r="B43" s="64">
        <f>PL!G32+'BS'!D43</f>
        <v>2415770</v>
      </c>
      <c r="D43" s="43">
        <v>316095</v>
      </c>
    </row>
    <row r="44" spans="2:4" ht="13.5" thickBot="1">
      <c r="B44" s="44">
        <f>SUM(B41:B43)</f>
        <v>13605770</v>
      </c>
      <c r="D44" s="44">
        <f>SUM(D41:D43)</f>
        <v>8316095</v>
      </c>
    </row>
    <row r="45" ht="13.5" thickTop="1"/>
    <row r="48" ht="12.75">
      <c r="A48" t="s">
        <v>90</v>
      </c>
    </row>
    <row r="49" ht="12.75">
      <c r="A49" t="s">
        <v>206</v>
      </c>
    </row>
    <row r="51" spans="1:4" ht="12.75">
      <c r="A51" s="114"/>
      <c r="B51" s="64"/>
      <c r="C51" s="64"/>
      <c r="D51" s="64"/>
    </row>
    <row r="52" spans="1:4" ht="12.75">
      <c r="A52" s="114"/>
      <c r="B52" s="115"/>
      <c r="C52" s="115"/>
      <c r="D52" s="115"/>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58"/>
  <sheetViews>
    <sheetView showGridLines="0" zoomScale="85" zoomScaleNormal="85" workbookViewId="0" topLeftCell="A1">
      <selection activeCell="C7" sqref="C7"/>
    </sheetView>
  </sheetViews>
  <sheetFormatPr defaultColWidth="9.140625" defaultRowHeight="12.75"/>
  <cols>
    <col min="1" max="2" width="4.7109375" style="0" customWidth="1"/>
    <col min="3" max="3" width="50.7109375" style="0" customWidth="1"/>
    <col min="4" max="4" width="16.7109375" style="43" customWidth="1"/>
    <col min="5" max="5" width="4.00390625" style="80" customWidth="1"/>
    <col min="6" max="6" width="14.8515625" style="37" bestFit="1" customWidth="1"/>
  </cols>
  <sheetData>
    <row r="1" ht="12.75">
      <c r="A1" s="8" t="s">
        <v>0</v>
      </c>
    </row>
    <row r="2" ht="12.75">
      <c r="A2" s="9" t="s">
        <v>1</v>
      </c>
    </row>
    <row r="3" ht="12.75">
      <c r="A3" s="9" t="s">
        <v>2</v>
      </c>
    </row>
    <row r="5" ht="12.75">
      <c r="A5" s="8" t="s">
        <v>91</v>
      </c>
    </row>
    <row r="6" ht="12.75">
      <c r="A6" s="8" t="s">
        <v>257</v>
      </c>
    </row>
    <row r="7" spans="4:6" ht="12.75">
      <c r="D7" s="52" t="s">
        <v>234</v>
      </c>
      <c r="E7" s="136"/>
      <c r="F7" s="132" t="s">
        <v>234</v>
      </c>
    </row>
    <row r="8" spans="4:6" ht="12.75">
      <c r="D8" s="52" t="s">
        <v>222</v>
      </c>
      <c r="E8" s="136"/>
      <c r="F8" s="132" t="s">
        <v>235</v>
      </c>
    </row>
    <row r="9" spans="4:6" ht="12.75">
      <c r="D9" s="53" t="s">
        <v>8</v>
      </c>
      <c r="E9" s="136"/>
      <c r="F9" s="133" t="s">
        <v>8</v>
      </c>
    </row>
    <row r="10" ht="12.75">
      <c r="A10" s="8" t="s">
        <v>109</v>
      </c>
    </row>
    <row r="12" spans="2:6" ht="12.75">
      <c r="B12" t="s">
        <v>15</v>
      </c>
      <c r="D12" s="43">
        <f>+PL!G24</f>
        <v>3040680</v>
      </c>
      <c r="F12" s="37">
        <f>PL!I24</f>
        <v>194260</v>
      </c>
    </row>
    <row r="13" ht="12.75">
      <c r="B13" t="s">
        <v>110</v>
      </c>
    </row>
    <row r="14" spans="3:6" ht="12.75">
      <c r="C14" t="s">
        <v>238</v>
      </c>
      <c r="D14" s="109">
        <v>0</v>
      </c>
      <c r="E14" s="129"/>
      <c r="F14" s="37">
        <v>779</v>
      </c>
    </row>
    <row r="15" spans="3:6" ht="12.75">
      <c r="C15" t="s">
        <v>111</v>
      </c>
      <c r="D15" s="43">
        <v>624266</v>
      </c>
      <c r="F15" s="37">
        <v>573644</v>
      </c>
    </row>
    <row r="16" spans="3:6" ht="12.75">
      <c r="C16" t="s">
        <v>112</v>
      </c>
      <c r="D16" s="37">
        <v>0</v>
      </c>
      <c r="F16" s="37">
        <v>10291</v>
      </c>
    </row>
    <row r="17" spans="3:6" ht="12.75">
      <c r="C17" t="s">
        <v>236</v>
      </c>
      <c r="D17" s="43">
        <v>4886</v>
      </c>
      <c r="F17" s="37">
        <v>1449</v>
      </c>
    </row>
    <row r="18" spans="3:6" ht="12.75">
      <c r="C18" t="s">
        <v>237</v>
      </c>
      <c r="D18" s="43">
        <v>4880</v>
      </c>
      <c r="F18" s="37">
        <v>0</v>
      </c>
    </row>
    <row r="19" spans="3:6" ht="12.75">
      <c r="C19" t="s">
        <v>13</v>
      </c>
      <c r="D19" s="43">
        <v>1124774</v>
      </c>
      <c r="F19" s="37">
        <v>1124774</v>
      </c>
    </row>
    <row r="20" spans="3:6" ht="12.75">
      <c r="C20" t="s">
        <v>113</v>
      </c>
      <c r="D20" s="43">
        <v>1191091</v>
      </c>
      <c r="F20" s="37">
        <v>184173</v>
      </c>
    </row>
    <row r="21" spans="3:6" ht="12.75">
      <c r="C21" t="s">
        <v>114</v>
      </c>
      <c r="D21" s="43">
        <v>-28518</v>
      </c>
      <c r="F21" s="37">
        <v>-7128</v>
      </c>
    </row>
    <row r="22" spans="3:6" ht="12.75">
      <c r="C22" t="s">
        <v>115</v>
      </c>
      <c r="D22" s="49">
        <v>32603</v>
      </c>
      <c r="F22" s="134">
        <v>14181</v>
      </c>
    </row>
    <row r="23" spans="2:6" ht="12.75">
      <c r="B23" t="s">
        <v>116</v>
      </c>
      <c r="D23" s="43">
        <f>SUM(D12:D22)</f>
        <v>5994662</v>
      </c>
      <c r="F23" s="43">
        <f>SUM(F12:F22)</f>
        <v>2096423</v>
      </c>
    </row>
    <row r="24" spans="3:6" ht="12.75">
      <c r="C24" t="s">
        <v>117</v>
      </c>
      <c r="D24" s="43">
        <v>-11996457</v>
      </c>
      <c r="F24" s="37">
        <v>-1618121</v>
      </c>
    </row>
    <row r="25" spans="3:6" ht="12.75">
      <c r="C25" t="s">
        <v>118</v>
      </c>
      <c r="D25" s="49">
        <v>7167886</v>
      </c>
      <c r="F25" s="134">
        <v>4561229</v>
      </c>
    </row>
    <row r="26" spans="2:6" ht="12.75">
      <c r="B26" t="s">
        <v>119</v>
      </c>
      <c r="D26" s="43">
        <f>SUM(D23:D25)</f>
        <v>1166091</v>
      </c>
      <c r="F26" s="43">
        <f>SUM(F23:F25)</f>
        <v>5039531</v>
      </c>
    </row>
    <row r="27" spans="2:6" ht="12.75">
      <c r="B27" t="s">
        <v>120</v>
      </c>
      <c r="D27" s="43">
        <v>-32603</v>
      </c>
      <c r="F27" s="37">
        <v>-14181</v>
      </c>
    </row>
    <row r="28" spans="2:6" ht="12.75">
      <c r="B28" t="s">
        <v>121</v>
      </c>
      <c r="D28" s="43">
        <v>-272208</v>
      </c>
      <c r="F28" s="37">
        <v>-57000</v>
      </c>
    </row>
    <row r="29" spans="2:6" ht="12.75">
      <c r="B29" t="s">
        <v>122</v>
      </c>
      <c r="D29" s="54">
        <f>SUM(D26:D28)</f>
        <v>861280</v>
      </c>
      <c r="F29" s="54">
        <f>SUM(F26:F28)</f>
        <v>4968350</v>
      </c>
    </row>
    <row r="32" ht="12.75">
      <c r="A32" s="8" t="s">
        <v>123</v>
      </c>
    </row>
    <row r="33" spans="1:6" ht="12.75">
      <c r="A33" s="8"/>
      <c r="B33" t="s">
        <v>239</v>
      </c>
      <c r="D33" s="109">
        <v>0</v>
      </c>
      <c r="F33" s="37">
        <v>-6467256</v>
      </c>
    </row>
    <row r="34" spans="1:6" ht="12.75">
      <c r="A34" s="8"/>
      <c r="B34" t="s">
        <v>240</v>
      </c>
      <c r="D34" s="109">
        <v>0</v>
      </c>
      <c r="F34" s="37">
        <v>-31495</v>
      </c>
    </row>
    <row r="35" spans="1:6" ht="12.75">
      <c r="A35" s="8"/>
      <c r="B35" t="s">
        <v>241</v>
      </c>
      <c r="D35" s="109">
        <v>0</v>
      </c>
      <c r="F35" s="37">
        <v>140374</v>
      </c>
    </row>
    <row r="36" spans="2:6" ht="12.75">
      <c r="B36" t="s">
        <v>124</v>
      </c>
      <c r="D36" s="43">
        <v>-2995270</v>
      </c>
      <c r="F36" s="37">
        <v>-1916372</v>
      </c>
    </row>
    <row r="37" spans="2:6" ht="12.75">
      <c r="B37" t="s">
        <v>125</v>
      </c>
      <c r="D37" s="43">
        <v>28518</v>
      </c>
      <c r="F37" s="37">
        <v>7128</v>
      </c>
    </row>
    <row r="38" spans="2:6" ht="12.75">
      <c r="B38" t="s">
        <v>126</v>
      </c>
      <c r="D38" s="43">
        <v>-535042</v>
      </c>
      <c r="F38" s="37">
        <v>-239301</v>
      </c>
    </row>
    <row r="40" spans="2:6" ht="12.75">
      <c r="B40" t="s">
        <v>127</v>
      </c>
      <c r="D40" s="54">
        <f>SUM(D33:D39)</f>
        <v>-3501794</v>
      </c>
      <c r="F40" s="54">
        <f>SUM(F33:F39)</f>
        <v>-8506922</v>
      </c>
    </row>
    <row r="42" ht="12.75">
      <c r="A42" s="8" t="s">
        <v>128</v>
      </c>
    </row>
    <row r="43" spans="2:6" ht="12.75">
      <c r="B43" t="s">
        <v>129</v>
      </c>
      <c r="D43" s="43">
        <v>3990000</v>
      </c>
      <c r="F43" s="37">
        <v>2000000</v>
      </c>
    </row>
    <row r="44" spans="2:6" ht="12.75">
      <c r="B44" t="s">
        <v>130</v>
      </c>
      <c r="D44" s="43">
        <v>108000</v>
      </c>
      <c r="F44" s="37">
        <v>108000</v>
      </c>
    </row>
    <row r="45" spans="2:6" ht="12.75">
      <c r="B45" t="s">
        <v>131</v>
      </c>
      <c r="D45" s="43">
        <v>-141949</v>
      </c>
      <c r="F45" s="37">
        <v>-69791</v>
      </c>
    </row>
    <row r="47" spans="2:6" ht="12.75">
      <c r="B47" t="s">
        <v>132</v>
      </c>
      <c r="D47" s="54">
        <f>SUM(D43:D46)</f>
        <v>3956051</v>
      </c>
      <c r="F47" s="54">
        <f>SUM(F43:F46)</f>
        <v>2038209</v>
      </c>
    </row>
    <row r="50" spans="1:6" ht="12.75">
      <c r="A50" s="8" t="s">
        <v>133</v>
      </c>
      <c r="D50" s="43">
        <f>+D29+D40+D47</f>
        <v>1315537</v>
      </c>
      <c r="E50" s="43"/>
      <c r="F50" s="43">
        <f>+F29+F40+F47</f>
        <v>-1500363</v>
      </c>
    </row>
    <row r="52" spans="1:6" ht="12.75">
      <c r="A52" s="8" t="s">
        <v>134</v>
      </c>
      <c r="D52" s="43">
        <f>F54</f>
        <v>860391</v>
      </c>
      <c r="F52" s="37">
        <v>2360754</v>
      </c>
    </row>
    <row r="54" spans="1:6" ht="13.5" thickBot="1">
      <c r="A54" s="8" t="s">
        <v>243</v>
      </c>
      <c r="D54" s="55">
        <f>+D50+D52</f>
        <v>2175928</v>
      </c>
      <c r="E54" s="135"/>
      <c r="F54" s="55">
        <f>+F50+F52</f>
        <v>860391</v>
      </c>
    </row>
    <row r="55" ht="13.5" thickTop="1"/>
    <row r="57" ht="12.75">
      <c r="A57" t="s">
        <v>137</v>
      </c>
    </row>
    <row r="58" ht="12.75">
      <c r="A58" t="s">
        <v>208</v>
      </c>
    </row>
  </sheetData>
  <printOptions/>
  <pageMargins left="0.7480314960629921" right="0.7480314960629921" top="0.7874015748031497" bottom="0.1968503937007874" header="0.5118110236220472" footer="0.5118110236220472"/>
  <pageSetup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L47"/>
  <sheetViews>
    <sheetView showGridLines="0" zoomScale="80" zoomScaleNormal="80" workbookViewId="0" topLeftCell="B34">
      <selection activeCell="J43" sqref="J43"/>
    </sheetView>
  </sheetViews>
  <sheetFormatPr defaultColWidth="9.140625" defaultRowHeight="12.75"/>
  <cols>
    <col min="1" max="1" width="33.8515625" style="0" customWidth="1"/>
    <col min="2" max="2" width="14.7109375" style="0" customWidth="1"/>
    <col min="3" max="3" width="1.7109375" style="0" customWidth="1"/>
    <col min="4" max="4" width="14.7109375" style="43" customWidth="1"/>
    <col min="5" max="5" width="1.7109375" style="43" customWidth="1"/>
    <col min="6" max="6" width="14.7109375" style="43" customWidth="1"/>
    <col min="7" max="7" width="1.7109375" style="43" customWidth="1"/>
    <col min="8" max="8" width="14.7109375" style="43" customWidth="1"/>
    <col min="9" max="9" width="1.7109375" style="43" customWidth="1"/>
    <col min="10" max="10" width="14.7109375" style="43" customWidth="1"/>
    <col min="11" max="11" width="1.7109375" style="43" customWidth="1"/>
    <col min="12" max="12" width="14.7109375" style="43" customWidth="1"/>
  </cols>
  <sheetData>
    <row r="1" ht="12.75">
      <c r="A1" s="8" t="s">
        <v>0</v>
      </c>
    </row>
    <row r="2" ht="12.75">
      <c r="A2" s="9" t="s">
        <v>1</v>
      </c>
    </row>
    <row r="3" ht="12.75">
      <c r="A3" s="9" t="s">
        <v>2</v>
      </c>
    </row>
    <row r="5" ht="12.75">
      <c r="A5" s="8" t="s">
        <v>92</v>
      </c>
    </row>
    <row r="6" ht="12.75">
      <c r="A6" s="8" t="s">
        <v>226</v>
      </c>
    </row>
    <row r="8" spans="1:12" ht="12.75">
      <c r="A8" s="117"/>
      <c r="B8" s="10" t="s">
        <v>95</v>
      </c>
      <c r="C8" s="10"/>
      <c r="D8" s="56"/>
      <c r="E8" s="56"/>
      <c r="F8" s="56"/>
      <c r="G8" s="56"/>
      <c r="H8" s="56" t="s">
        <v>105</v>
      </c>
      <c r="I8" s="56"/>
      <c r="J8" s="56"/>
      <c r="K8" s="56"/>
      <c r="L8" s="56"/>
    </row>
    <row r="9" spans="2:12" ht="12.75">
      <c r="B9" s="33" t="s">
        <v>96</v>
      </c>
      <c r="C9" s="10"/>
      <c r="D9" s="155" t="s">
        <v>104</v>
      </c>
      <c r="E9" s="155"/>
      <c r="F9" s="155"/>
      <c r="G9" s="56"/>
      <c r="H9" s="57" t="s">
        <v>107</v>
      </c>
      <c r="I9" s="56"/>
      <c r="J9" s="56"/>
      <c r="K9" s="56"/>
      <c r="L9" s="56"/>
    </row>
    <row r="10" spans="2:12" ht="12.75">
      <c r="B10" s="10" t="s">
        <v>97</v>
      </c>
      <c r="C10" s="10"/>
      <c r="D10" s="56" t="s">
        <v>95</v>
      </c>
      <c r="E10" s="56"/>
      <c r="F10" s="56" t="s">
        <v>100</v>
      </c>
      <c r="G10" s="56"/>
      <c r="H10" s="56" t="s">
        <v>102</v>
      </c>
      <c r="I10" s="56"/>
      <c r="J10" s="56" t="s">
        <v>106</v>
      </c>
      <c r="K10" s="56"/>
      <c r="L10" s="56" t="s">
        <v>108</v>
      </c>
    </row>
    <row r="11" spans="2:12" ht="12.75">
      <c r="B11" s="10" t="s">
        <v>98</v>
      </c>
      <c r="C11" s="10"/>
      <c r="D11" s="56" t="s">
        <v>99</v>
      </c>
      <c r="E11" s="56"/>
      <c r="F11" s="56" t="s">
        <v>101</v>
      </c>
      <c r="G11" s="56"/>
      <c r="H11" s="56" t="s">
        <v>103</v>
      </c>
      <c r="I11" s="56"/>
      <c r="J11" s="56" t="s">
        <v>107</v>
      </c>
      <c r="K11" s="56"/>
      <c r="L11" s="56" t="s">
        <v>106</v>
      </c>
    </row>
    <row r="12" spans="2:12" ht="12.75">
      <c r="B12" s="10" t="s">
        <v>8</v>
      </c>
      <c r="C12" s="10"/>
      <c r="D12" s="56" t="s">
        <v>8</v>
      </c>
      <c r="E12" s="56"/>
      <c r="F12" s="56" t="s">
        <v>8</v>
      </c>
      <c r="G12" s="56"/>
      <c r="H12" s="56" t="s">
        <v>8</v>
      </c>
      <c r="I12" s="56"/>
      <c r="J12" s="56" t="s">
        <v>8</v>
      </c>
      <c r="K12" s="56"/>
      <c r="L12" s="56" t="s">
        <v>8</v>
      </c>
    </row>
    <row r="13" ht="12.75">
      <c r="D13" s="109"/>
    </row>
    <row r="14" spans="1:12" ht="12.75">
      <c r="A14" t="s">
        <v>93</v>
      </c>
      <c r="B14" s="11">
        <v>8000000</v>
      </c>
      <c r="C14" s="11"/>
      <c r="D14" s="109">
        <v>0</v>
      </c>
      <c r="F14" s="109">
        <v>0</v>
      </c>
      <c r="H14" s="43">
        <v>316095</v>
      </c>
      <c r="J14" s="43">
        <f>SUM(D14:H14)</f>
        <v>316095</v>
      </c>
      <c r="L14" s="43">
        <f>+B14+J14</f>
        <v>8316095</v>
      </c>
    </row>
    <row r="15" spans="2:6" ht="12.75">
      <c r="B15" s="11"/>
      <c r="C15" s="11"/>
      <c r="D15" s="109"/>
      <c r="F15" s="109"/>
    </row>
    <row r="16" spans="1:12" ht="12.75">
      <c r="A16" t="s">
        <v>231</v>
      </c>
      <c r="B16" s="11">
        <v>0</v>
      </c>
      <c r="C16" s="11"/>
      <c r="D16" s="109">
        <v>0</v>
      </c>
      <c r="F16" s="109">
        <v>0</v>
      </c>
      <c r="H16" s="43">
        <f>PL!G32</f>
        <v>2099675</v>
      </c>
      <c r="J16" s="43">
        <f>SUM(D16:H16)</f>
        <v>2099675</v>
      </c>
      <c r="L16" s="43">
        <f>+B16+J16</f>
        <v>2099675</v>
      </c>
    </row>
    <row r="17" spans="2:6" ht="12.75">
      <c r="B17" s="11"/>
      <c r="C17" s="11"/>
      <c r="F17" s="109"/>
    </row>
    <row r="18" spans="1:12" ht="12.75">
      <c r="A18" t="s">
        <v>94</v>
      </c>
      <c r="B18" s="11">
        <v>1330000</v>
      </c>
      <c r="C18" s="11"/>
      <c r="D18" s="99">
        <v>2660000</v>
      </c>
      <c r="E18" s="64"/>
      <c r="F18" s="131">
        <v>0</v>
      </c>
      <c r="G18" s="64"/>
      <c r="H18" s="131">
        <v>0</v>
      </c>
      <c r="I18" s="64"/>
      <c r="J18" s="99">
        <f>SUM(D18:H18)</f>
        <v>2660000</v>
      </c>
      <c r="K18" s="99"/>
      <c r="L18" s="99">
        <f>+B18+J18</f>
        <v>3990000</v>
      </c>
    </row>
    <row r="19" spans="2:12" ht="12.75">
      <c r="B19" s="11"/>
      <c r="C19" s="11"/>
      <c r="D19" s="99"/>
      <c r="E19" s="64"/>
      <c r="F19" s="131"/>
      <c r="G19" s="64"/>
      <c r="H19" s="131"/>
      <c r="I19" s="64"/>
      <c r="J19" s="99"/>
      <c r="K19" s="99"/>
      <c r="L19" s="99"/>
    </row>
    <row r="20" spans="1:12" ht="12.75">
      <c r="A20" s="114" t="s">
        <v>210</v>
      </c>
      <c r="B20" s="11">
        <v>0</v>
      </c>
      <c r="C20" s="11"/>
      <c r="D20" s="99">
        <v>-800000</v>
      </c>
      <c r="E20" s="64"/>
      <c r="F20" s="131">
        <v>0</v>
      </c>
      <c r="G20" s="64"/>
      <c r="H20" s="131">
        <v>0</v>
      </c>
      <c r="I20" s="64"/>
      <c r="J20" s="99">
        <f>SUM(D20:H20)</f>
        <v>-800000</v>
      </c>
      <c r="K20" s="99"/>
      <c r="L20" s="99">
        <f>+B20+J20</f>
        <v>-800000</v>
      </c>
    </row>
    <row r="21" spans="2:6" ht="12.75">
      <c r="B21" s="11"/>
      <c r="C21" s="11"/>
      <c r="F21" s="109"/>
    </row>
    <row r="22" spans="1:12" ht="13.5" thickBot="1">
      <c r="A22" t="s">
        <v>230</v>
      </c>
      <c r="B22" s="12">
        <f>+B14+B16+B18+B20</f>
        <v>9330000</v>
      </c>
      <c r="C22" s="11"/>
      <c r="D22" s="44">
        <f>+D14+D16+D18+D20</f>
        <v>1860000</v>
      </c>
      <c r="F22" s="120">
        <f>+F14+F16+F18+F20</f>
        <v>0</v>
      </c>
      <c r="H22" s="44">
        <f>+H14+H16+H18+H20</f>
        <v>2415770</v>
      </c>
      <c r="J22" s="44">
        <f>+J14+J16+J18+J20</f>
        <v>4275770</v>
      </c>
      <c r="L22" s="44">
        <f>+L14+L16+L18+L20</f>
        <v>13605770</v>
      </c>
    </row>
    <row r="23" spans="2:3" ht="13.5" thickTop="1">
      <c r="B23" s="11"/>
      <c r="C23" s="11"/>
    </row>
    <row r="24" spans="1:3" ht="12.75">
      <c r="A24" s="98"/>
      <c r="B24" s="11"/>
      <c r="C24" s="11"/>
    </row>
    <row r="25" spans="2:3" ht="12.75">
      <c r="B25" s="11"/>
      <c r="C25" s="11"/>
    </row>
    <row r="26" spans="1:3" ht="12.75">
      <c r="A26" t="s">
        <v>136</v>
      </c>
      <c r="B26" s="11"/>
      <c r="C26" s="11"/>
    </row>
    <row r="27" spans="1:3" ht="12.75">
      <c r="A27" t="s">
        <v>207</v>
      </c>
      <c r="B27" s="11"/>
      <c r="C27" s="11"/>
    </row>
    <row r="28" spans="2:3" ht="12.75">
      <c r="B28" s="11"/>
      <c r="C28" s="11"/>
    </row>
    <row r="29" spans="1:3" ht="12.75">
      <c r="A29" s="8" t="s">
        <v>92</v>
      </c>
      <c r="B29" s="11"/>
      <c r="C29" s="11"/>
    </row>
    <row r="30" spans="1:3" ht="12.75">
      <c r="A30" s="8" t="s">
        <v>242</v>
      </c>
      <c r="B30" s="11"/>
      <c r="C30" s="11"/>
    </row>
    <row r="31" spans="2:3" ht="12.75">
      <c r="B31" s="11"/>
      <c r="C31" s="11"/>
    </row>
    <row r="32" spans="1:12" ht="12.75">
      <c r="A32" s="117"/>
      <c r="B32" s="10" t="s">
        <v>95</v>
      </c>
      <c r="C32" s="10"/>
      <c r="D32" s="56"/>
      <c r="E32" s="56"/>
      <c r="F32" s="56"/>
      <c r="G32" s="56"/>
      <c r="H32" s="56" t="s">
        <v>105</v>
      </c>
      <c r="I32" s="56"/>
      <c r="J32" s="56"/>
      <c r="K32" s="56"/>
      <c r="L32" s="56"/>
    </row>
    <row r="33" spans="2:12" ht="12.75">
      <c r="B33" s="33" t="s">
        <v>96</v>
      </c>
      <c r="C33" s="10"/>
      <c r="D33" s="155" t="s">
        <v>104</v>
      </c>
      <c r="E33" s="155"/>
      <c r="F33" s="155"/>
      <c r="G33" s="56"/>
      <c r="H33" s="57" t="s">
        <v>107</v>
      </c>
      <c r="I33" s="56"/>
      <c r="J33" s="56"/>
      <c r="K33" s="56"/>
      <c r="L33" s="56"/>
    </row>
    <row r="34" spans="2:12" ht="12.75">
      <c r="B34" s="10" t="s">
        <v>97</v>
      </c>
      <c r="C34" s="10"/>
      <c r="D34" s="56" t="s">
        <v>95</v>
      </c>
      <c r="E34" s="56"/>
      <c r="F34" s="56" t="s">
        <v>100</v>
      </c>
      <c r="G34" s="56"/>
      <c r="H34" s="56" t="s">
        <v>102</v>
      </c>
      <c r="I34" s="56"/>
      <c r="J34" s="56" t="s">
        <v>106</v>
      </c>
      <c r="K34" s="56"/>
      <c r="L34" s="56" t="s">
        <v>108</v>
      </c>
    </row>
    <row r="35" spans="2:12" ht="12.75">
      <c r="B35" s="10" t="s">
        <v>98</v>
      </c>
      <c r="C35" s="10"/>
      <c r="D35" s="56" t="s">
        <v>99</v>
      </c>
      <c r="E35" s="56"/>
      <c r="F35" s="56" t="s">
        <v>101</v>
      </c>
      <c r="G35" s="56"/>
      <c r="H35" s="56" t="s">
        <v>103</v>
      </c>
      <c r="I35" s="56"/>
      <c r="J35" s="56" t="s">
        <v>107</v>
      </c>
      <c r="K35" s="56"/>
      <c r="L35" s="56" t="s">
        <v>106</v>
      </c>
    </row>
    <row r="36" spans="2:12" ht="12.75">
      <c r="B36" s="10" t="s">
        <v>8</v>
      </c>
      <c r="C36" s="10"/>
      <c r="D36" s="56" t="s">
        <v>8</v>
      </c>
      <c r="E36" s="56"/>
      <c r="F36" s="56" t="s">
        <v>8</v>
      </c>
      <c r="G36" s="56"/>
      <c r="H36" s="56" t="s">
        <v>8</v>
      </c>
      <c r="I36" s="56"/>
      <c r="J36" s="56" t="s">
        <v>8</v>
      </c>
      <c r="K36" s="56"/>
      <c r="L36" s="56" t="s">
        <v>8</v>
      </c>
    </row>
    <row r="38" spans="1:12" ht="12.75">
      <c r="A38" t="s">
        <v>232</v>
      </c>
      <c r="B38" s="11">
        <v>6000000</v>
      </c>
      <c r="C38" s="11"/>
      <c r="D38" s="109">
        <v>0</v>
      </c>
      <c r="E38" s="109"/>
      <c r="F38" s="109">
        <v>0</v>
      </c>
      <c r="H38" s="43">
        <v>171835</v>
      </c>
      <c r="J38" s="43">
        <f>SUM(D38:H38)</f>
        <v>171835</v>
      </c>
      <c r="L38" s="43">
        <f>+B38+J38</f>
        <v>6171835</v>
      </c>
    </row>
    <row r="39" spans="2:6" ht="12.75">
      <c r="B39" s="11"/>
      <c r="C39" s="11"/>
      <c r="D39" s="109"/>
      <c r="E39" s="109"/>
      <c r="F39" s="109"/>
    </row>
    <row r="40" spans="1:12" ht="12.75">
      <c r="A40" t="s">
        <v>17</v>
      </c>
      <c r="B40" s="109">
        <v>0</v>
      </c>
      <c r="C40" s="11"/>
      <c r="D40" s="109">
        <v>0</v>
      </c>
      <c r="E40" s="109"/>
      <c r="F40" s="109">
        <v>0</v>
      </c>
      <c r="H40" s="43">
        <v>144260</v>
      </c>
      <c r="J40" s="43">
        <f>SUM(D40:H40)</f>
        <v>144260</v>
      </c>
      <c r="L40" s="43">
        <f>+B40+J40</f>
        <v>144260</v>
      </c>
    </row>
    <row r="41" spans="2:6" ht="12.75">
      <c r="B41" s="11"/>
      <c r="C41" s="11"/>
      <c r="D41" s="109"/>
      <c r="E41" s="109"/>
      <c r="F41" s="109"/>
    </row>
    <row r="42" spans="1:12" ht="12.75">
      <c r="A42" t="s">
        <v>94</v>
      </c>
      <c r="B42" s="11">
        <v>2000000</v>
      </c>
      <c r="C42" s="11"/>
      <c r="D42" s="130">
        <v>0</v>
      </c>
      <c r="E42" s="131"/>
      <c r="F42" s="131">
        <v>0</v>
      </c>
      <c r="G42" s="64"/>
      <c r="H42" s="131">
        <v>0</v>
      </c>
      <c r="I42" s="131"/>
      <c r="J42" s="130">
        <f>SUM(D42:H42)</f>
        <v>0</v>
      </c>
      <c r="K42" s="99"/>
      <c r="L42" s="99">
        <f>+B42+J42</f>
        <v>2000000</v>
      </c>
    </row>
    <row r="43" spans="2:12" ht="12.75">
      <c r="B43" s="11"/>
      <c r="C43" s="11"/>
      <c r="D43" s="130"/>
      <c r="E43" s="131"/>
      <c r="F43" s="131"/>
      <c r="G43" s="64"/>
      <c r="H43" s="131"/>
      <c r="I43" s="131"/>
      <c r="J43" s="130"/>
      <c r="K43" s="99"/>
      <c r="L43" s="99"/>
    </row>
    <row r="44" spans="1:12" ht="12.75">
      <c r="A44" s="114" t="s">
        <v>210</v>
      </c>
      <c r="B44" s="130">
        <v>0</v>
      </c>
      <c r="C44" s="11"/>
      <c r="D44" s="130">
        <v>0</v>
      </c>
      <c r="E44" s="131"/>
      <c r="F44" s="131">
        <v>0</v>
      </c>
      <c r="G44" s="64"/>
      <c r="H44" s="131">
        <v>0</v>
      </c>
      <c r="I44" s="131"/>
      <c r="J44" s="130">
        <f>SUM(D44:H44)</f>
        <v>0</v>
      </c>
      <c r="K44" s="99"/>
      <c r="L44" s="130">
        <f>+B44+J44</f>
        <v>0</v>
      </c>
    </row>
    <row r="45" spans="2:10" ht="12.75">
      <c r="B45" s="11"/>
      <c r="C45" s="11"/>
      <c r="D45" s="109"/>
      <c r="E45" s="109"/>
      <c r="F45" s="109"/>
      <c r="H45" s="109"/>
      <c r="I45" s="109"/>
      <c r="J45" s="109"/>
    </row>
    <row r="46" spans="1:12" ht="13.5" thickBot="1">
      <c r="A46" t="s">
        <v>233</v>
      </c>
      <c r="B46" s="12">
        <f>+B38+B40+B42+B44</f>
        <v>8000000</v>
      </c>
      <c r="C46" s="11"/>
      <c r="D46" s="120">
        <f>+D38+D40+D42+D44</f>
        <v>0</v>
      </c>
      <c r="E46" s="109"/>
      <c r="F46" s="120">
        <f>+F38+F40+F42+F44</f>
        <v>0</v>
      </c>
      <c r="H46" s="44">
        <f>+H38+H40+H42+H44</f>
        <v>316095</v>
      </c>
      <c r="J46" s="44">
        <f>+J38+J40+J42+J44</f>
        <v>316095</v>
      </c>
      <c r="L46" s="44">
        <f>+L38+L40+L42+L44</f>
        <v>8316095</v>
      </c>
    </row>
    <row r="47" spans="2:3" ht="13.5" thickTop="1">
      <c r="B47" s="11"/>
      <c r="C47" s="11"/>
    </row>
  </sheetData>
  <mergeCells count="2">
    <mergeCell ref="D9:F9"/>
    <mergeCell ref="D33:F33"/>
  </mergeCells>
  <printOptions/>
  <pageMargins left="0.75" right="0.75" top="0.5" bottom="0.5" header="0.5" footer="0.5"/>
  <pageSetup horizontalDpi="600" verticalDpi="600" orientation="landscape" scale="86" r:id="rId1"/>
</worksheet>
</file>

<file path=xl/worksheets/sheet6.xml><?xml version="1.0" encoding="utf-8"?>
<worksheet xmlns="http://schemas.openxmlformats.org/spreadsheetml/2006/main" xmlns:r="http://schemas.openxmlformats.org/officeDocument/2006/relationships">
  <dimension ref="A1:G96"/>
  <sheetViews>
    <sheetView showGridLines="0" zoomScale="85" zoomScaleNormal="85" workbookViewId="0" topLeftCell="A1">
      <selection activeCell="B15" sqref="B15:E15"/>
    </sheetView>
  </sheetViews>
  <sheetFormatPr defaultColWidth="9.140625" defaultRowHeight="12.75"/>
  <cols>
    <col min="1" max="1" width="3.7109375" style="0" customWidth="1"/>
    <col min="2" max="2" width="35.7109375" style="0" customWidth="1"/>
    <col min="3" max="5" width="17.7109375" style="0" customWidth="1"/>
  </cols>
  <sheetData>
    <row r="1" ht="12.75">
      <c r="A1" s="8" t="s">
        <v>0</v>
      </c>
    </row>
    <row r="2" ht="12.75">
      <c r="A2" s="9" t="s">
        <v>1</v>
      </c>
    </row>
    <row r="3" spans="1:5" ht="12.75">
      <c r="A3" s="46" t="s">
        <v>2</v>
      </c>
      <c r="B3" s="47"/>
      <c r="C3" s="47"/>
      <c r="D3" s="47"/>
      <c r="E3" s="47"/>
    </row>
    <row r="5" ht="12.75">
      <c r="A5" s="8" t="s">
        <v>224</v>
      </c>
    </row>
    <row r="7" ht="12.75">
      <c r="A7" s="8" t="s">
        <v>141</v>
      </c>
    </row>
    <row r="9" spans="1:2" ht="12.75">
      <c r="A9" s="10">
        <v>1</v>
      </c>
      <c r="B9" s="8" t="s">
        <v>142</v>
      </c>
    </row>
    <row r="10" spans="2:5" ht="38.25" customHeight="1">
      <c r="B10" s="156" t="s">
        <v>249</v>
      </c>
      <c r="C10" s="156"/>
      <c r="D10" s="156"/>
      <c r="E10" s="156"/>
    </row>
    <row r="12" spans="1:5" ht="25.5" customHeight="1">
      <c r="A12" s="35">
        <v>2</v>
      </c>
      <c r="B12" s="157" t="s">
        <v>143</v>
      </c>
      <c r="C12" s="158"/>
      <c r="D12" s="158"/>
      <c r="E12" s="158"/>
    </row>
    <row r="13" spans="2:5" ht="51" customHeight="1">
      <c r="B13" s="159" t="s">
        <v>252</v>
      </c>
      <c r="C13" s="159"/>
      <c r="D13" s="159"/>
      <c r="E13" s="159"/>
    </row>
    <row r="15" spans="2:5" ht="12.75">
      <c r="B15" s="160" t="s">
        <v>144</v>
      </c>
      <c r="C15" s="160"/>
      <c r="D15" s="160"/>
      <c r="E15" s="160"/>
    </row>
    <row r="17" spans="3:4" ht="12.75">
      <c r="C17" s="39" t="s">
        <v>221</v>
      </c>
      <c r="D17" s="39" t="s">
        <v>145</v>
      </c>
    </row>
    <row r="18" spans="3:4" ht="12.75">
      <c r="C18" s="41" t="s">
        <v>146</v>
      </c>
      <c r="D18" s="41" t="s">
        <v>147</v>
      </c>
    </row>
    <row r="19" spans="3:4" ht="12.75">
      <c r="C19" s="144" t="s">
        <v>8</v>
      </c>
      <c r="D19" s="144" t="s">
        <v>8</v>
      </c>
    </row>
    <row r="20" spans="2:4" ht="13.5" thickBot="1">
      <c r="B20" t="s">
        <v>9</v>
      </c>
      <c r="C20" s="51">
        <f>PL!C12</f>
        <v>2764233</v>
      </c>
      <c r="D20" s="51">
        <v>5732620</v>
      </c>
    </row>
    <row r="21" spans="3:4" ht="13.5" thickTop="1">
      <c r="C21" s="43"/>
      <c r="D21" s="43"/>
    </row>
    <row r="22" spans="2:4" ht="13.5" thickBot="1">
      <c r="B22" t="s">
        <v>15</v>
      </c>
      <c r="C22" s="51">
        <f>PL!C24</f>
        <v>228103</v>
      </c>
      <c r="D22" s="51">
        <v>1065407</v>
      </c>
    </row>
    <row r="23" ht="13.5" thickTop="1"/>
    <row r="24" spans="1:2" ht="12.75">
      <c r="A24" s="10">
        <v>3</v>
      </c>
      <c r="B24" s="8" t="s">
        <v>148</v>
      </c>
    </row>
    <row r="25" ht="12.75">
      <c r="B25" t="s">
        <v>253</v>
      </c>
    </row>
    <row r="27" spans="1:2" ht="12.75">
      <c r="A27" s="10">
        <v>4</v>
      </c>
      <c r="B27" s="8" t="s">
        <v>149</v>
      </c>
    </row>
    <row r="28" ht="12.75">
      <c r="B28" t="s">
        <v>150</v>
      </c>
    </row>
    <row r="30" spans="1:3" ht="12.75">
      <c r="A30" s="10">
        <v>5</v>
      </c>
      <c r="B30" s="8" t="s">
        <v>151</v>
      </c>
      <c r="C30" s="36"/>
    </row>
    <row r="31" spans="3:4" ht="12.75">
      <c r="C31" s="38" t="s">
        <v>146</v>
      </c>
      <c r="D31" s="38" t="s">
        <v>152</v>
      </c>
    </row>
    <row r="32" spans="3:4" ht="12.75">
      <c r="C32" s="118" t="s">
        <v>222</v>
      </c>
      <c r="D32" s="41" t="s">
        <v>223</v>
      </c>
    </row>
    <row r="33" spans="3:4" ht="12.75">
      <c r="C33" s="7" t="s">
        <v>8</v>
      </c>
      <c r="D33" s="7" t="s">
        <v>8</v>
      </c>
    </row>
    <row r="34" spans="2:4" ht="12.75">
      <c r="B34" t="s">
        <v>153</v>
      </c>
      <c r="C34" s="37">
        <v>-30489</v>
      </c>
      <c r="D34" s="37">
        <v>35150.64</v>
      </c>
    </row>
    <row r="35" spans="2:4" ht="12.75">
      <c r="B35" t="s">
        <v>154</v>
      </c>
      <c r="C35" s="37">
        <v>6000</v>
      </c>
      <c r="D35" s="37">
        <v>6000</v>
      </c>
    </row>
    <row r="36" spans="2:4" ht="12.75">
      <c r="B36" t="s">
        <v>155</v>
      </c>
      <c r="C36" s="37">
        <v>203430</v>
      </c>
      <c r="D36" s="37">
        <v>899103</v>
      </c>
    </row>
    <row r="37" spans="3:5" ht="13.5" thickBot="1">
      <c r="C37" s="40">
        <f>SUM(C34:C36)</f>
        <v>178941</v>
      </c>
      <c r="D37" s="40">
        <f>SUM(D34:D36)</f>
        <v>940253.64</v>
      </c>
      <c r="E37" s="119"/>
    </row>
    <row r="38" spans="3:5" ht="13.5" thickTop="1">
      <c r="C38" s="105"/>
      <c r="D38" s="105"/>
      <c r="E38" s="119"/>
    </row>
    <row r="39" spans="2:5" ht="12.75">
      <c r="B39" t="s">
        <v>245</v>
      </c>
      <c r="C39" s="105"/>
      <c r="D39" s="105"/>
      <c r="E39" s="119"/>
    </row>
    <row r="40" spans="3:5" ht="12.75">
      <c r="C40" s="137" t="s">
        <v>188</v>
      </c>
      <c r="D40" s="137" t="s">
        <v>189</v>
      </c>
      <c r="E40" s="138" t="s">
        <v>106</v>
      </c>
    </row>
    <row r="41" spans="3:5" ht="12.75">
      <c r="C41" s="139" t="s">
        <v>8</v>
      </c>
      <c r="D41" s="139" t="s">
        <v>8</v>
      </c>
      <c r="E41" s="139" t="s">
        <v>8</v>
      </c>
    </row>
    <row r="42" spans="2:5" ht="13.5" thickBot="1">
      <c r="B42" t="s">
        <v>246</v>
      </c>
      <c r="C42" s="40">
        <v>863861.57</v>
      </c>
      <c r="D42" s="40">
        <v>35241.59</v>
      </c>
      <c r="E42" s="40">
        <f>SUM(C42:D42)</f>
        <v>899103.1599999999</v>
      </c>
    </row>
    <row r="43" ht="13.5" thickTop="1">
      <c r="C43" s="37"/>
    </row>
    <row r="44" spans="2:5" ht="38.25" customHeight="1">
      <c r="B44" s="159" t="s">
        <v>247</v>
      </c>
      <c r="C44" s="159"/>
      <c r="D44" s="159"/>
      <c r="E44" s="159"/>
    </row>
    <row r="48" spans="1:2" ht="12.75">
      <c r="A48" s="10">
        <v>6</v>
      </c>
      <c r="B48" s="8" t="s">
        <v>156</v>
      </c>
    </row>
    <row r="49" spans="2:5" ht="51" customHeight="1">
      <c r="B49" s="156" t="s">
        <v>248</v>
      </c>
      <c r="C49" s="156"/>
      <c r="D49" s="156"/>
      <c r="E49" s="156"/>
    </row>
    <row r="51" spans="1:5" ht="12.75">
      <c r="A51" s="10">
        <v>7</v>
      </c>
      <c r="B51" s="161" t="s">
        <v>157</v>
      </c>
      <c r="C51" s="160"/>
      <c r="D51" s="160"/>
      <c r="E51" s="160"/>
    </row>
    <row r="52" spans="2:5" ht="25.5" customHeight="1">
      <c r="B52" s="156" t="s">
        <v>212</v>
      </c>
      <c r="C52" s="156"/>
      <c r="D52" s="156"/>
      <c r="E52" s="156"/>
    </row>
    <row r="54" spans="1:5" ht="12.75">
      <c r="A54" s="10">
        <v>8</v>
      </c>
      <c r="B54" s="161" t="s">
        <v>158</v>
      </c>
      <c r="C54" s="160"/>
      <c r="D54" s="160"/>
      <c r="E54" s="160"/>
    </row>
    <row r="55" spans="2:5" ht="51" customHeight="1">
      <c r="B55" s="159" t="s">
        <v>159</v>
      </c>
      <c r="C55" s="159"/>
      <c r="D55" s="159"/>
      <c r="E55" s="159"/>
    </row>
    <row r="57" spans="2:5" ht="25.5" customHeight="1">
      <c r="B57" s="159" t="s">
        <v>205</v>
      </c>
      <c r="C57" s="159"/>
      <c r="D57" s="159"/>
      <c r="E57" s="159"/>
    </row>
    <row r="58" spans="3:5" ht="12.75">
      <c r="C58" s="7"/>
      <c r="D58" s="7" t="s">
        <v>161</v>
      </c>
      <c r="E58" s="7" t="s">
        <v>163</v>
      </c>
    </row>
    <row r="59" spans="3:5" ht="12.75">
      <c r="C59" s="42" t="s">
        <v>160</v>
      </c>
      <c r="D59" s="42" t="s">
        <v>162</v>
      </c>
      <c r="E59" s="42" t="s">
        <v>162</v>
      </c>
    </row>
    <row r="60" spans="3:5" ht="12.75">
      <c r="C60" s="142" t="s">
        <v>75</v>
      </c>
      <c r="D60" s="142" t="s">
        <v>75</v>
      </c>
      <c r="E60" s="142" t="s">
        <v>75</v>
      </c>
    </row>
    <row r="61" spans="2:5" ht="12.75">
      <c r="B61" t="s">
        <v>164</v>
      </c>
      <c r="C61" s="43">
        <v>3190</v>
      </c>
      <c r="D61" s="43">
        <v>3190</v>
      </c>
      <c r="E61" s="109">
        <f>+C61-D61</f>
        <v>0</v>
      </c>
    </row>
    <row r="62" spans="2:5" ht="12.75">
      <c r="B62" t="s">
        <v>165</v>
      </c>
      <c r="C62" s="43">
        <v>800</v>
      </c>
      <c r="D62" s="43">
        <v>800</v>
      </c>
      <c r="E62" s="109">
        <f>+C62-D62</f>
        <v>0</v>
      </c>
    </row>
    <row r="63" spans="2:5" ht="13.5" thickBot="1">
      <c r="B63" t="s">
        <v>106</v>
      </c>
      <c r="C63" s="44">
        <f>SUM(C61:C62)</f>
        <v>3990</v>
      </c>
      <c r="D63" s="44">
        <f>SUM(D61:D62)</f>
        <v>3990</v>
      </c>
      <c r="E63" s="120">
        <f>+C63-D63</f>
        <v>0</v>
      </c>
    </row>
    <row r="64" ht="13.5" thickTop="1"/>
    <row r="65" spans="1:5" ht="12.75">
      <c r="A65" s="10">
        <v>9</v>
      </c>
      <c r="B65" s="161" t="s">
        <v>166</v>
      </c>
      <c r="C65" s="160"/>
      <c r="D65" s="160"/>
      <c r="E65" s="160"/>
    </row>
    <row r="66" spans="2:5" ht="25.5" customHeight="1">
      <c r="B66" s="159" t="s">
        <v>244</v>
      </c>
      <c r="C66" s="159"/>
      <c r="D66" s="159"/>
      <c r="E66" s="159"/>
    </row>
    <row r="67" spans="2:5" ht="42" customHeight="1" hidden="1">
      <c r="B67" s="97" t="s">
        <v>209</v>
      </c>
      <c r="C67" s="96"/>
      <c r="D67" s="96"/>
      <c r="E67" s="96"/>
    </row>
    <row r="68" spans="2:5" ht="12.75" customHeight="1">
      <c r="B68" s="106"/>
      <c r="C68" s="112"/>
      <c r="D68" s="112" t="s">
        <v>216</v>
      </c>
      <c r="E68" s="112"/>
    </row>
    <row r="69" spans="2:5" ht="12.75" customHeight="1">
      <c r="B69" s="106"/>
      <c r="C69" s="112" t="s">
        <v>213</v>
      </c>
      <c r="D69" s="112" t="s">
        <v>217</v>
      </c>
      <c r="E69" s="112"/>
    </row>
    <row r="70" spans="2:5" ht="12.75" customHeight="1">
      <c r="B70" s="106"/>
      <c r="C70" s="112" t="s">
        <v>214</v>
      </c>
      <c r="D70" s="112" t="s">
        <v>214</v>
      </c>
      <c r="E70" s="112" t="s">
        <v>106</v>
      </c>
    </row>
    <row r="71" spans="2:5" ht="12.75" customHeight="1">
      <c r="B71" s="106"/>
      <c r="C71" s="113" t="s">
        <v>8</v>
      </c>
      <c r="D71" s="113" t="s">
        <v>8</v>
      </c>
      <c r="E71" s="113" t="s">
        <v>8</v>
      </c>
    </row>
    <row r="72" spans="2:5" ht="12.75" customHeight="1">
      <c r="B72" s="122" t="s">
        <v>228</v>
      </c>
      <c r="C72" s="123">
        <v>435573</v>
      </c>
      <c r="D72" s="121"/>
      <c r="E72" s="126">
        <f>SUM(C72:D72)</f>
        <v>435573</v>
      </c>
    </row>
    <row r="73" spans="2:5" ht="12.75" customHeight="1">
      <c r="B73" s="100" t="s">
        <v>219</v>
      </c>
      <c r="C73" s="96"/>
      <c r="D73" s="96"/>
      <c r="E73" s="96"/>
    </row>
    <row r="74" spans="2:5" ht="12.75" customHeight="1">
      <c r="B74" s="107" t="s">
        <v>215</v>
      </c>
      <c r="C74" s="124">
        <v>28893</v>
      </c>
      <c r="D74" s="7" t="s">
        <v>220</v>
      </c>
      <c r="E74" s="125">
        <f>SUM(C74:D74)</f>
        <v>28893</v>
      </c>
    </row>
    <row r="75" spans="2:5" ht="12.75" customHeight="1">
      <c r="B75" s="100" t="s">
        <v>218</v>
      </c>
      <c r="C75" s="125"/>
      <c r="D75" s="111"/>
      <c r="E75" s="125"/>
    </row>
    <row r="76" spans="2:5" ht="12.75">
      <c r="B76" s="108" t="s">
        <v>215</v>
      </c>
      <c r="C76" s="37">
        <v>32051</v>
      </c>
      <c r="D76" s="7" t="s">
        <v>220</v>
      </c>
      <c r="E76" s="119">
        <f>SUM(C76:D76)</f>
        <v>32051</v>
      </c>
    </row>
    <row r="77" spans="2:5" ht="13.5" thickBot="1">
      <c r="B77" s="6"/>
      <c r="C77" s="40">
        <f>SUM(C72:C76)</f>
        <v>496517</v>
      </c>
      <c r="D77" s="141" t="s">
        <v>220</v>
      </c>
      <c r="E77" s="40">
        <f>SUM(E72:E76)</f>
        <v>496517</v>
      </c>
    </row>
    <row r="78" ht="13.5" thickTop="1">
      <c r="C78" s="110"/>
    </row>
    <row r="79" spans="1:5" ht="12.75">
      <c r="A79" s="10">
        <v>10</v>
      </c>
      <c r="B79" s="161" t="s">
        <v>167</v>
      </c>
      <c r="C79" s="160"/>
      <c r="D79" s="160"/>
      <c r="E79" s="160"/>
    </row>
    <row r="80" spans="2:5" ht="25.5" customHeight="1">
      <c r="B80" s="159" t="s">
        <v>168</v>
      </c>
      <c r="C80" s="159"/>
      <c r="D80" s="159"/>
      <c r="E80" s="159"/>
    </row>
    <row r="82" spans="1:5" ht="12.75">
      <c r="A82" s="10">
        <v>11</v>
      </c>
      <c r="B82" s="161" t="s">
        <v>169</v>
      </c>
      <c r="C82" s="160"/>
      <c r="D82" s="160"/>
      <c r="E82" s="160"/>
    </row>
    <row r="83" spans="2:5" ht="51" customHeight="1">
      <c r="B83" s="159" t="s">
        <v>256</v>
      </c>
      <c r="C83" s="159"/>
      <c r="D83" s="159"/>
      <c r="E83" s="159"/>
    </row>
    <row r="85" spans="1:5" ht="12.75">
      <c r="A85" s="10">
        <v>12</v>
      </c>
      <c r="B85" s="161" t="s">
        <v>170</v>
      </c>
      <c r="C85" s="160"/>
      <c r="D85" s="160"/>
      <c r="E85" s="160"/>
    </row>
    <row r="86" spans="2:5" ht="12.75">
      <c r="B86" s="160" t="s">
        <v>254</v>
      </c>
      <c r="C86" s="160"/>
      <c r="D86" s="160"/>
      <c r="E86" s="160"/>
    </row>
    <row r="88" spans="1:5" ht="12.75">
      <c r="A88" s="10">
        <v>13</v>
      </c>
      <c r="B88" s="161" t="s">
        <v>171</v>
      </c>
      <c r="C88" s="160"/>
      <c r="D88" s="160"/>
      <c r="E88" s="160"/>
    </row>
    <row r="89" spans="3:4" ht="12.75">
      <c r="C89" s="7" t="s">
        <v>146</v>
      </c>
      <c r="D89" s="7" t="s">
        <v>152</v>
      </c>
    </row>
    <row r="90" spans="3:4" ht="12.75">
      <c r="C90" s="42" t="s">
        <v>222</v>
      </c>
      <c r="D90" s="42" t="s">
        <v>223</v>
      </c>
    </row>
    <row r="91" spans="3:4" ht="12.75">
      <c r="C91" s="7" t="s">
        <v>8</v>
      </c>
      <c r="D91" s="7" t="s">
        <v>8</v>
      </c>
    </row>
    <row r="92" spans="2:7" ht="12.75">
      <c r="B92" t="s">
        <v>172</v>
      </c>
      <c r="C92" s="37">
        <f>PL!C28</f>
        <v>49162</v>
      </c>
      <c r="D92" s="37">
        <f>PL!G28</f>
        <v>2100426</v>
      </c>
      <c r="E92" s="98"/>
      <c r="F92" s="114"/>
      <c r="G92" s="114"/>
    </row>
    <row r="93" spans="2:5" ht="12.75">
      <c r="B93" t="s">
        <v>173</v>
      </c>
      <c r="C93" s="127">
        <v>93300000</v>
      </c>
      <c r="D93" s="127">
        <v>86211538</v>
      </c>
      <c r="E93" s="116"/>
    </row>
    <row r="94" spans="2:4" ht="12.75">
      <c r="B94" t="s">
        <v>174</v>
      </c>
      <c r="C94" s="45">
        <f>C92/C93*100</f>
        <v>0.05269239013933548</v>
      </c>
      <c r="D94" s="45">
        <f>D92/D93*100</f>
        <v>2.4363629842678365</v>
      </c>
    </row>
    <row r="95" spans="2:4" ht="12.75">
      <c r="B95" t="s">
        <v>175</v>
      </c>
      <c r="C95" s="143" t="s">
        <v>22</v>
      </c>
      <c r="D95" s="143" t="s">
        <v>22</v>
      </c>
    </row>
    <row r="96" spans="3:4" ht="12.75">
      <c r="C96" s="37"/>
      <c r="D96" s="37"/>
    </row>
  </sheetData>
  <mergeCells count="20">
    <mergeCell ref="B88:E88"/>
    <mergeCell ref="B83:E83"/>
    <mergeCell ref="B85:E85"/>
    <mergeCell ref="B86:E86"/>
    <mergeCell ref="B66:E66"/>
    <mergeCell ref="B79:E79"/>
    <mergeCell ref="B80:E80"/>
    <mergeCell ref="B82:E82"/>
    <mergeCell ref="B54:E54"/>
    <mergeCell ref="B55:E55"/>
    <mergeCell ref="B57:E57"/>
    <mergeCell ref="B65:E65"/>
    <mergeCell ref="B44:E44"/>
    <mergeCell ref="B49:E49"/>
    <mergeCell ref="B51:E51"/>
    <mergeCell ref="B52:E52"/>
    <mergeCell ref="B10:E10"/>
    <mergeCell ref="B12:E12"/>
    <mergeCell ref="B13:E13"/>
    <mergeCell ref="B15:E15"/>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81" max="255" man="1"/>
  </rowBreaks>
</worksheet>
</file>

<file path=xl/worksheets/sheet7.xml><?xml version="1.0" encoding="utf-8"?>
<worksheet xmlns="http://schemas.openxmlformats.org/spreadsheetml/2006/main" xmlns:r="http://schemas.openxmlformats.org/officeDocument/2006/relationships">
  <dimension ref="A1:F58"/>
  <sheetViews>
    <sheetView showGridLines="0" zoomScale="85" zoomScaleNormal="85" workbookViewId="0" topLeftCell="A7">
      <selection activeCell="B23" sqref="B23"/>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8" t="s">
        <v>0</v>
      </c>
    </row>
    <row r="2" ht="12.75">
      <c r="A2" s="9" t="s">
        <v>1</v>
      </c>
    </row>
    <row r="3" spans="1:5" ht="12.75">
      <c r="A3" s="46" t="s">
        <v>2</v>
      </c>
      <c r="B3" s="47"/>
      <c r="C3" s="47"/>
      <c r="D3" s="47"/>
      <c r="E3" s="47"/>
    </row>
    <row r="5" ht="12.75">
      <c r="A5" s="8" t="s">
        <v>224</v>
      </c>
    </row>
    <row r="7" ht="12.75">
      <c r="A7" s="8" t="s">
        <v>176</v>
      </c>
    </row>
    <row r="9" spans="1:2" ht="12.75">
      <c r="A9" s="10">
        <v>1</v>
      </c>
      <c r="B9" s="8" t="s">
        <v>177</v>
      </c>
    </row>
    <row r="10" spans="2:5" ht="51" customHeight="1">
      <c r="B10" s="159" t="s">
        <v>178</v>
      </c>
      <c r="C10" s="159"/>
      <c r="D10" s="159"/>
      <c r="E10" s="159"/>
    </row>
    <row r="12" spans="1:5" ht="12.75">
      <c r="A12" s="10">
        <v>2</v>
      </c>
      <c r="B12" s="161" t="s">
        <v>179</v>
      </c>
      <c r="C12" s="160"/>
      <c r="D12" s="160"/>
      <c r="E12" s="160"/>
    </row>
    <row r="13" spans="2:5" ht="12.75" customHeight="1">
      <c r="B13" s="159" t="s">
        <v>180</v>
      </c>
      <c r="C13" s="159"/>
      <c r="D13" s="159"/>
      <c r="E13" s="159"/>
    </row>
    <row r="15" spans="1:5" ht="12.75">
      <c r="A15" s="10">
        <v>3</v>
      </c>
      <c r="B15" s="161" t="s">
        <v>181</v>
      </c>
      <c r="C15" s="160"/>
      <c r="D15" s="160"/>
      <c r="E15" s="160"/>
    </row>
    <row r="16" spans="2:5" ht="12.75" customHeight="1">
      <c r="B16" s="159" t="s">
        <v>182</v>
      </c>
      <c r="C16" s="159"/>
      <c r="D16" s="159"/>
      <c r="E16" s="159"/>
    </row>
    <row r="18" spans="1:5" ht="12.75">
      <c r="A18" s="10">
        <v>4</v>
      </c>
      <c r="B18" s="161" t="s">
        <v>183</v>
      </c>
      <c r="C18" s="160"/>
      <c r="D18" s="160"/>
      <c r="E18" s="160"/>
    </row>
    <row r="19" spans="2:5" ht="25.5" customHeight="1">
      <c r="B19" s="159" t="s">
        <v>225</v>
      </c>
      <c r="C19" s="159"/>
      <c r="D19" s="159"/>
      <c r="E19" s="159"/>
    </row>
    <row r="21" spans="1:2" ht="12.75">
      <c r="A21" s="10">
        <v>5</v>
      </c>
      <c r="B21" s="8" t="s">
        <v>184</v>
      </c>
    </row>
    <row r="22" spans="2:5" ht="38.25" customHeight="1">
      <c r="B22" s="159" t="s">
        <v>201</v>
      </c>
      <c r="C22" s="159"/>
      <c r="D22" s="159"/>
      <c r="E22" s="159"/>
    </row>
    <row r="24" spans="1:5" ht="12.75">
      <c r="A24" s="10">
        <v>6</v>
      </c>
      <c r="B24" s="161" t="s">
        <v>185</v>
      </c>
      <c r="C24" s="160"/>
      <c r="D24" s="160"/>
      <c r="E24" s="160"/>
    </row>
    <row r="25" spans="2:5" ht="38.25" customHeight="1">
      <c r="B25" s="156" t="s">
        <v>259</v>
      </c>
      <c r="C25" s="156"/>
      <c r="D25" s="156"/>
      <c r="E25" s="156"/>
    </row>
    <row r="27" spans="1:5" ht="12.75">
      <c r="A27" s="10">
        <v>7</v>
      </c>
      <c r="B27" s="161" t="s">
        <v>186</v>
      </c>
      <c r="C27" s="160"/>
      <c r="D27" s="160"/>
      <c r="E27" s="160"/>
    </row>
    <row r="28" spans="2:5" ht="12.75" customHeight="1">
      <c r="B28" s="160" t="s">
        <v>254</v>
      </c>
      <c r="C28" s="160"/>
      <c r="D28" s="160"/>
      <c r="E28" s="160"/>
    </row>
    <row r="30" spans="1:5" ht="12.75">
      <c r="A30" s="10">
        <v>8</v>
      </c>
      <c r="B30" s="161" t="s">
        <v>187</v>
      </c>
      <c r="C30" s="160"/>
      <c r="D30" s="160"/>
      <c r="E30" s="160"/>
    </row>
    <row r="31" spans="2:5" ht="25.5" customHeight="1">
      <c r="B31" s="159" t="s">
        <v>255</v>
      </c>
      <c r="C31" s="159"/>
      <c r="D31" s="159"/>
      <c r="E31" s="159"/>
    </row>
    <row r="33" spans="2:5" ht="12.75">
      <c r="B33" s="28" t="s">
        <v>203</v>
      </c>
      <c r="C33" s="48" t="s">
        <v>188</v>
      </c>
      <c r="D33" s="48" t="s">
        <v>189</v>
      </c>
      <c r="E33" s="48" t="s">
        <v>190</v>
      </c>
    </row>
    <row r="34" spans="3:5" ht="12.75">
      <c r="C34" s="7" t="s">
        <v>8</v>
      </c>
      <c r="D34" s="7" t="s">
        <v>8</v>
      </c>
      <c r="E34" s="7" t="s">
        <v>8</v>
      </c>
    </row>
    <row r="35" spans="2:6" ht="13.5" thickBot="1">
      <c r="B35" t="s">
        <v>191</v>
      </c>
      <c r="C35" s="104">
        <v>9866119</v>
      </c>
      <c r="D35" s="104">
        <v>4302940</v>
      </c>
      <c r="E35" s="104">
        <f>SUM(C35:D35)</f>
        <v>14169059</v>
      </c>
      <c r="F35" s="43"/>
    </row>
    <row r="36" spans="3:5" ht="13.5" thickTop="1">
      <c r="C36" s="43"/>
      <c r="D36" s="43"/>
      <c r="E36" s="43"/>
    </row>
    <row r="37" spans="2:6" ht="12.75">
      <c r="B37" t="s">
        <v>192</v>
      </c>
      <c r="C37" s="43">
        <v>4027187</v>
      </c>
      <c r="D37" s="43">
        <v>109580.21</v>
      </c>
      <c r="E37" s="43">
        <f>SUM(C37:D37)</f>
        <v>4136767.21</v>
      </c>
      <c r="F37" s="43"/>
    </row>
    <row r="38" spans="3:6" ht="12.75">
      <c r="C38" s="43"/>
      <c r="D38" s="43"/>
      <c r="E38" s="43"/>
      <c r="F38" s="43"/>
    </row>
    <row r="39" spans="2:6" ht="12.75">
      <c r="B39" t="s">
        <v>193</v>
      </c>
      <c r="C39" s="43">
        <v>27050</v>
      </c>
      <c r="D39" s="43">
        <v>1637.53</v>
      </c>
      <c r="E39" s="43">
        <f>SUM(C39:D39)</f>
        <v>28687.53</v>
      </c>
      <c r="F39" s="43"/>
    </row>
    <row r="40" spans="2:6" ht="12.75">
      <c r="B40" t="s">
        <v>194</v>
      </c>
      <c r="C40" s="49">
        <v>-1124774</v>
      </c>
      <c r="D40" s="49">
        <v>0</v>
      </c>
      <c r="E40" s="49">
        <f>SUM(C40:D40)</f>
        <v>-1124774</v>
      </c>
      <c r="F40" s="43"/>
    </row>
    <row r="41" spans="2:6" ht="12.75">
      <c r="B41" t="s">
        <v>195</v>
      </c>
      <c r="C41" s="99">
        <f>+C37+C39+C40</f>
        <v>2929463</v>
      </c>
      <c r="D41" s="99">
        <f>+D37+D39+D40</f>
        <v>111217.74</v>
      </c>
      <c r="E41" s="43">
        <f>+E37+E39+E40</f>
        <v>3040680.7399999998</v>
      </c>
      <c r="F41" s="43"/>
    </row>
    <row r="42" spans="2:6" ht="12.75">
      <c r="B42" t="s">
        <v>16</v>
      </c>
      <c r="C42" s="101">
        <v>-905012</v>
      </c>
      <c r="D42" s="101">
        <v>-35242</v>
      </c>
      <c r="E42" s="43">
        <f>SUM(C42:D42)</f>
        <v>-940254</v>
      </c>
      <c r="F42" s="43"/>
    </row>
    <row r="43" spans="2:6" ht="13.5" thickBot="1">
      <c r="B43" t="s">
        <v>172</v>
      </c>
      <c r="C43" s="102">
        <f>SUM(C41:C42)</f>
        <v>2024451</v>
      </c>
      <c r="D43" s="102">
        <f>+D41+D42</f>
        <v>75975.74</v>
      </c>
      <c r="E43" s="44">
        <f>+E41+E42</f>
        <v>2100426.7399999998</v>
      </c>
      <c r="F43" s="43"/>
    </row>
    <row r="44" spans="3:5" ht="13.5" thickTop="1">
      <c r="C44" s="103"/>
      <c r="D44" s="103"/>
      <c r="E44" s="11"/>
    </row>
    <row r="45" spans="1:5" ht="12.75">
      <c r="A45" s="10">
        <v>9</v>
      </c>
      <c r="B45" s="161" t="s">
        <v>196</v>
      </c>
      <c r="C45" s="160"/>
      <c r="D45" s="160"/>
      <c r="E45" s="160"/>
    </row>
    <row r="46" spans="2:5" ht="12.75">
      <c r="B46" s="159" t="s">
        <v>197</v>
      </c>
      <c r="C46" s="159"/>
      <c r="D46" s="159"/>
      <c r="E46" s="159"/>
    </row>
    <row r="48" spans="1:5" ht="12.75">
      <c r="A48" s="10">
        <v>10</v>
      </c>
      <c r="B48" s="161" t="s">
        <v>198</v>
      </c>
      <c r="C48" s="160"/>
      <c r="D48" s="160"/>
      <c r="E48" s="160"/>
    </row>
    <row r="49" spans="2:5" ht="25.5" customHeight="1">
      <c r="B49" s="159" t="s">
        <v>199</v>
      </c>
      <c r="C49" s="159"/>
      <c r="D49" s="159"/>
      <c r="E49" s="159"/>
    </row>
    <row r="51" spans="1:5" ht="12.75">
      <c r="A51" s="10">
        <v>11</v>
      </c>
      <c r="B51" s="161" t="s">
        <v>200</v>
      </c>
      <c r="C51" s="160"/>
      <c r="D51" s="160"/>
      <c r="E51" s="160"/>
    </row>
    <row r="52" spans="2:5" ht="63.75" customHeight="1">
      <c r="B52" s="159" t="s">
        <v>204</v>
      </c>
      <c r="C52" s="159"/>
      <c r="D52" s="159"/>
      <c r="E52" s="159"/>
    </row>
    <row r="53" spans="2:5" ht="76.5" customHeight="1">
      <c r="B53" s="162" t="s">
        <v>211</v>
      </c>
      <c r="C53" s="162"/>
      <c r="D53" s="162"/>
      <c r="E53" s="162"/>
    </row>
    <row r="54" spans="2:5" ht="12.75">
      <c r="B54" s="140"/>
      <c r="C54" s="140"/>
      <c r="D54" s="140"/>
      <c r="E54" s="140"/>
    </row>
    <row r="55" spans="2:5" ht="37.5" customHeight="1">
      <c r="B55" s="159" t="s">
        <v>258</v>
      </c>
      <c r="C55" s="159"/>
      <c r="D55" s="159"/>
      <c r="E55" s="159"/>
    </row>
    <row r="56" spans="2:5" ht="12.75" customHeight="1">
      <c r="B56" s="96"/>
      <c r="C56" s="96"/>
      <c r="D56" s="96"/>
      <c r="E56" s="96"/>
    </row>
    <row r="57" spans="1:5" ht="12.75" customHeight="1">
      <c r="A57" s="10">
        <v>12</v>
      </c>
      <c r="B57" s="161" t="s">
        <v>202</v>
      </c>
      <c r="C57" s="161"/>
      <c r="D57" s="161"/>
      <c r="E57" s="161"/>
    </row>
    <row r="58" spans="2:5" ht="51" customHeight="1">
      <c r="B58" s="159" t="s">
        <v>256</v>
      </c>
      <c r="C58" s="159"/>
      <c r="D58" s="159"/>
      <c r="E58" s="159"/>
    </row>
  </sheetData>
  <mergeCells count="24">
    <mergeCell ref="B58:E58"/>
    <mergeCell ref="B53:E53"/>
    <mergeCell ref="B49:E49"/>
    <mergeCell ref="B51:E51"/>
    <mergeCell ref="B52:E52"/>
    <mergeCell ref="B57:E57"/>
    <mergeCell ref="B55:E55"/>
    <mergeCell ref="B31:E31"/>
    <mergeCell ref="B45:E45"/>
    <mergeCell ref="B46:E46"/>
    <mergeCell ref="B48:E48"/>
    <mergeCell ref="B25:E25"/>
    <mergeCell ref="B27:E27"/>
    <mergeCell ref="B28:E28"/>
    <mergeCell ref="B30:E30"/>
    <mergeCell ref="B22:E22"/>
    <mergeCell ref="B24:E24"/>
    <mergeCell ref="B10:E10"/>
    <mergeCell ref="B13:E13"/>
    <mergeCell ref="B16:E16"/>
    <mergeCell ref="B19:E19"/>
    <mergeCell ref="B12:E12"/>
    <mergeCell ref="B15:E15"/>
    <mergeCell ref="B18:E18"/>
  </mergeCells>
  <printOptions/>
  <pageMargins left="0.3937007874015748" right="0.1968503937007874" top="0.7874015748031497" bottom="0.5905511811023623" header="0.5118110236220472" footer="0.196850393700787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Malitnet Groups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Chai Sin Joon</dc:creator>
  <cp:keywords/>
  <dc:description/>
  <cp:lastModifiedBy>Z0103</cp:lastModifiedBy>
  <cp:lastPrinted>2003-08-27T09:59:47Z</cp:lastPrinted>
  <dcterms:created xsi:type="dcterms:W3CDTF">2003-04-15T06:53:55Z</dcterms:created>
  <dcterms:modified xsi:type="dcterms:W3CDTF">2003-05-26T00:59:42Z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